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Income - 311299" sheetId="1" r:id="rId1"/>
    <sheet name="BS-311299" sheetId="2" r:id="rId2"/>
    <sheet name="Notes" sheetId="3" r:id="rId3"/>
  </sheets>
  <externalReferences>
    <externalReference r:id="rId6"/>
  </externalReferences>
  <definedNames>
    <definedName name="_xlnm.Print_Area" localSheetId="1">'BS-311299'!$A$1:$C$65</definedName>
    <definedName name="_xlnm.Print_Area" localSheetId="0">'Income - 311299'!$A$1:$G$69</definedName>
  </definedNames>
  <calcPr fullCalcOnLoad="1"/>
</workbook>
</file>

<file path=xl/sharedStrings.xml><?xml version="1.0" encoding="utf-8"?>
<sst xmlns="http://schemas.openxmlformats.org/spreadsheetml/2006/main" count="270" uniqueCount="199">
  <si>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</si>
  <si>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</si>
  <si>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</si>
  <si>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</si>
  <si>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</si>
  <si>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</si>
  <si>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</si>
  <si>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</si>
  <si>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</si>
  <si>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</si>
  <si>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</si>
  <si>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</si>
  <si>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</si>
  <si>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</si>
  <si>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</si>
  <si>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</si>
  <si>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</si>
  <si>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</si>
  <si>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</si>
  <si>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</si>
  <si>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</si>
  <si>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</si>
  <si>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</si>
  <si>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</si>
  <si>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</si>
  <si>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</si>
  <si>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</si>
  <si>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</si>
  <si>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</si>
  <si>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</si>
  <si>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</si>
  <si>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</si>
  <si>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</si>
  <si>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</si>
  <si>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</si>
  <si>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</si>
  <si>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</si>
  <si>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</si>
  <si>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</si>
  <si>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</si>
  <si>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</si>
  <si>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</si>
  <si>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</si>
  <si>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</si>
  <si>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</si>
  <si>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</si>
  <si>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</si>
  <si>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</si>
  <si>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</si>
  <si>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</si>
  <si>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</si>
  <si>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</si>
  <si>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</si>
  <si>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</si>
  <si>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</si>
  <si>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</si>
  <si>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</si>
  <si>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</si>
  <si>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</si>
  <si>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</si>
  <si>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</si>
  <si>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</si>
  <si>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</si>
  <si>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</si>
  <si>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</si>
  <si>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</si>
  <si>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</si>
  <si>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</si>
  <si>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</si>
  <si>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</si>
  <si>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</si>
  <si>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</si>
  <si>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</si>
  <si>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</si>
  <si>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</si>
  <si>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</si>
  <si>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</si>
  <si>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</si>
  <si>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</si>
  <si>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</si>
  <si>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</si>
  <si>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</si>
  <si>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</si>
  <si>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</si>
  <si>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</si>
  <si>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</si>
  <si>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</si>
  <si>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</si>
  <si>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</si>
  <si>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Dividend</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</si>
  <si>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</si>
  <si>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</si>
  <si>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</si>
  <si>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</si>
  <si>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</si>
  <si>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</si>
  <si>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</si>
  <si>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</si>
  <si>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</si>
  <si>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</si>
  <si>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</si>
  <si>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</si>
  <si>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</si>
  <si>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</si>
  <si>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</si>
  <si>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</si>
  <si>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</si>
  <si>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</si>
  <si>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</si>
  <si>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</si>
  <si>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</si>
  <si>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</si>
  <si>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</si>
  <si>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</si>
  <si>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</si>
  <si>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</si>
  <si>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</si>
  <si>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</si>
  <si>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</si>
  <si>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</si>
  <si>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</si>
  <si>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</si>
  <si>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</si>
  <si>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</si>
  <si>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N/A</t>
  </si>
  <si>
    <t xml:space="preserve">before income tax, minority interests and </t>
  </si>
  <si>
    <t>extraordinary items</t>
  </si>
  <si>
    <t>depreciation and amortisation and exceptional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</si>
  <si>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</si>
  <si>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</si>
  <si>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</si>
  <si>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</si>
  <si>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</si>
  <si>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</si>
  <si>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</si>
  <si>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</si>
  <si>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</si>
  <si>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</si>
  <si>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</si>
  <si>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</si>
  <si>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</si>
  <si>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</si>
  <si>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</si>
  <si>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</si>
  <si>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</si>
  <si>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</si>
  <si>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</si>
  <si>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</si>
  <si>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</si>
  <si>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</si>
  <si>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</si>
  <si>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Less: Group's share of associated companies turnover</t>
  </si>
  <si>
    <t>12 Net tangible assets per share (sen)</t>
  </si>
  <si>
    <t>For The Financial Quarter Ended 31 March 2000</t>
  </si>
  <si>
    <t>1st Quarter</t>
  </si>
  <si>
    <t>There were no exceptional items for the quarter ended 31 March 2000.</t>
  </si>
  <si>
    <t>There were no extraordinary items for the quarter ended 31 March 2000.</t>
  </si>
  <si>
    <t>The taxation figures do not contain any deferred tax and/or adjustments for under or over provisions in respect of prior years.</t>
  </si>
  <si>
    <t>No preacquisition profits have been included in the results for the quarter ended 31 March 2000.</t>
  </si>
  <si>
    <t>Other than as disclosed above, there were no other profit on sale of investment and/or properties in the Group.</t>
  </si>
  <si>
    <t>Purchase of quoted securities</t>
  </si>
  <si>
    <t>Sale of quoted securities</t>
  </si>
  <si>
    <t>Profit/(Loss) arising therefrom</t>
  </si>
  <si>
    <t>The purchase and disposal of quoted securities by the Group (other than those subsidiary companies involved in the insurance business) for the period ended 31 March 2000 are as follows:-</t>
  </si>
  <si>
    <t>(a)</t>
  </si>
  <si>
    <t>As at 31 March 2000, the Group's investment in quoted shares (other than by those subsidiary companies involved in the insurance business) are as follows:-</t>
  </si>
  <si>
    <t>At Cost</t>
  </si>
  <si>
    <t>At Book Value</t>
  </si>
  <si>
    <t>At Market Value</t>
  </si>
  <si>
    <t>The Group's operations are not seasonal or cyclical in nature.</t>
  </si>
  <si>
    <t>Total Group borrowings as at 31 March 2000 amounted to RM19.0 million, all of which were unsecured and short term in nature.</t>
  </si>
  <si>
    <t>There were no issuances and repayment of debt and equity securities, share buy-backs, share cancellations, shares held as treasury shares and resale of treasury shares for the quarter ended 31 March 2000.</t>
  </si>
  <si>
    <t>In the normal course of business, the Group makes various commitments and incurs certain liabilities on behalf of customers. Details of the Group's commitments and contingent liabilities as at 18 April 2000 (the latest practicable date which is not earlier than 7 days from the date of issue of this quarterly report) are as follows:-</t>
  </si>
  <si>
    <t>The Group did not have any financial instruments with off balance sheet risk as at 18 April 2000, the latest practicable date which is not earlier than 7 days from the date of issue of this quarterly report.</t>
  </si>
  <si>
    <t>There were no material litigation as at  18 April 2000, the latest practicable date which is not earlier than 7 days from the date of issue of this quarterly report.</t>
  </si>
  <si>
    <t>As at 31 March 2000</t>
  </si>
  <si>
    <t xml:space="preserve">Explanatory notes for variance of JAB Group's actual profit from forecast profit </t>
  </si>
  <si>
    <t>Not applicable</t>
  </si>
  <si>
    <t>The directors do not recommend the payment of an interim dividend for the period under review.</t>
  </si>
  <si>
    <t>25 April 2000</t>
  </si>
  <si>
    <t xml:space="preserve">The investment income as disclosed under item 1 (b) of the Consolidated Income Statement is investment income arising from the Group's insurance operations. Included in this investment income is profit on sale of investments for the quarter ended 31 March 2000 amounting to RM6.526 million. </t>
  </si>
  <si>
    <t>There were no changes in the composition of the Company for the quarter ended 31 March 2000.</t>
  </si>
  <si>
    <t>Profit Before Taxation &amp; MI</t>
  </si>
  <si>
    <t xml:space="preserve">           Capital Reserve</t>
  </si>
  <si>
    <t>(The figures have not been audited)</t>
  </si>
  <si>
    <t>An application was submitted to the Securities Commission on 24 March 2000 to seek its approval for the Company's Proposed Bonus Issue of up to 36,740,001 new shares on the basis of one new share for every two existing shares held. The approval of the Company's shareholders for this proposal was obtained at an Extraordinary General Meeting held on 25 April 2000.</t>
  </si>
  <si>
    <t>(i) Basic (based on 67,024,738 ordinary shares) (sen)</t>
  </si>
  <si>
    <r>
      <t>(ii) Fully diluted (based on 68,310,653</t>
    </r>
    <r>
      <rPr>
        <i/>
        <sz val="10"/>
        <rFont val="Times New Roman"/>
        <family val="1"/>
      </rPr>
      <t xml:space="preserve"> </t>
    </r>
    <r>
      <rPr>
        <sz val="10"/>
        <rFont val="Times New Roman"/>
        <family val="1"/>
      </rPr>
      <t>ordinary shares)</t>
    </r>
  </si>
  <si>
    <t xml:space="preserve">     (sen)</t>
  </si>
  <si>
    <t xml:space="preserve">(a) the preceding quarter's results included an exceptional gain of RM11.1 million arising from JAB's disposal of 4,575,000 JIB shares. </t>
  </si>
  <si>
    <t>(b) there was higher outward reinsurance and claims in this quarter.</t>
  </si>
  <si>
    <t>The current quarter's PBT of RM12.1 million is lower than the previous quarter's PBT of RM32.5 million for the following reasons:-</t>
  </si>
  <si>
    <t>The main contributor to the Group's profit is Jerneh Insurance Berhad (JIB), which achieved gross premium income of RM61.6 million in this quarter. Due to higher outward reinsurance and an increase in claims experience, the underwriting profit was marginal. However, JIB's investments performed well during the period by recording an income of RM9.5 million, resulting in a PBT of RM9.9 million.</t>
  </si>
  <si>
    <t>Details of issuances and repayment of debt and equity securities, share buy-backs, share cancellations, shares held as treasury shares and resale of treasury shares for the current financial year to date.</t>
  </si>
  <si>
    <t>Barring unforeseen circumstances, the Directors expect the Group to maintain this level of profitability for the rest of the financial year ending 31 December 2000, in light of the continuing recovery of the Malaysian economy.</t>
  </si>
  <si>
    <t xml:space="preserve">In prior years, premium, claims and other transactions in respect of inward treaty business were accounted for under the open underwriting method. Under this method, an open underwriting account was maintained for a period of 3 years from inception of the underwriting year, after which the net underwriting results were released to the revenue account. </t>
  </si>
  <si>
    <t xml:space="preserve">The accounting policies adopted in this quarterly financial statement are the same as that used in the financial statement for the year ended 31 December 1999, except for the treatment of inward treaty business. </t>
  </si>
  <si>
    <t>As of 1 January 2000, premium, claims and other transactions in respect of inward treaty business are accounted for in the revenue account as and when accounts are received. The accounting policy was changed to be consistent with the industry practice.</t>
  </si>
  <si>
    <t>This change in accounting policy has no effect on turnover, but has increased the PBT of the Group for the quarter ended 31 March 2000 by RM0.29 million.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</si>
</sst>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s>
  <fonts count="26">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14" fontId="6" fillId="0" borderId="4"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171" fontId="8" fillId="0" borderId="0" xfId="0" applyNumberFormat="1" applyFont="1" applyBorder="1" applyAlignment="1">
      <alignment/>
    </xf>
    <xf numFmtId="0" fontId="8" fillId="0" borderId="6" xfId="0" applyFont="1" applyBorder="1" applyAlignment="1">
      <alignment/>
    </xf>
    <xf numFmtId="0" fontId="8" fillId="0" borderId="7" xfId="0" applyFont="1" applyBorder="1" applyAlignment="1">
      <alignment/>
    </xf>
    <xf numFmtId="165" fontId="8" fillId="0" borderId="8" xfId="15" applyNumberFormat="1" applyFont="1" applyBorder="1" applyAlignment="1">
      <alignment/>
    </xf>
    <xf numFmtId="0" fontId="6" fillId="0" borderId="9"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10" xfId="15" applyNumberFormat="1" applyFont="1" applyBorder="1" applyAlignment="1">
      <alignment/>
    </xf>
    <xf numFmtId="165" fontId="8" fillId="0" borderId="11" xfId="15" applyNumberFormat="1" applyFont="1" applyBorder="1" applyAlignment="1">
      <alignment/>
    </xf>
    <xf numFmtId="0" fontId="6" fillId="0" borderId="0" xfId="0" applyFont="1" applyAlignment="1">
      <alignment horizontal="center" vertical="top" wrapText="1"/>
    </xf>
    <xf numFmtId="164" fontId="8" fillId="0" borderId="7" xfId="15" applyNumberFormat="1" applyFont="1" applyBorder="1" applyAlignment="1">
      <alignment/>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2"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0" fontId="6" fillId="0" borderId="0" xfId="0" applyFont="1" applyAlignment="1">
      <alignment horizontal="justify" vertical="top" wrapText="1"/>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4" fontId="8" fillId="0" borderId="8" xfId="15" applyNumberFormat="1" applyFont="1" applyBorder="1" applyAlignment="1">
      <alignment/>
    </xf>
    <xf numFmtId="165" fontId="8" fillId="0" borderId="4" xfId="15" applyNumberFormat="1" applyFont="1" applyFill="1" applyBorder="1" applyAlignment="1">
      <alignment/>
    </xf>
    <xf numFmtId="165" fontId="8" fillId="0" borderId="10" xfId="15" applyNumberFormat="1" applyFont="1" applyFill="1" applyBorder="1" applyAlignment="1">
      <alignment/>
    </xf>
    <xf numFmtId="165" fontId="8" fillId="0" borderId="13" xfId="15" applyNumberFormat="1" applyFont="1" applyBorder="1" applyAlignment="1">
      <alignment horizontal="justify" vertical="top" wrapText="1"/>
    </xf>
    <xf numFmtId="165" fontId="8" fillId="0" borderId="4" xfId="15" applyNumberFormat="1" applyFont="1" applyBorder="1" applyAlignment="1">
      <alignment horizontal="center"/>
    </xf>
    <xf numFmtId="0" fontId="0" fillId="0" borderId="0" xfId="0" applyAlignment="1">
      <alignment horizontal="justify" wrapText="1"/>
    </xf>
    <xf numFmtId="0" fontId="6" fillId="0" borderId="0" xfId="0" applyFont="1" applyAlignment="1" quotePrefix="1">
      <alignment/>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9"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8" fillId="0" borderId="0" xfId="0" applyFont="1" applyAlignment="1">
      <alignment horizontal="justify" wrapText="1"/>
    </xf>
    <xf numFmtId="0" fontId="6"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horizontal="center" wrapText="1"/>
    </xf>
    <xf numFmtId="0" fontId="0" fillId="0" borderId="0" xfId="0" applyAlignment="1">
      <alignment wrapText="1"/>
    </xf>
    <xf numFmtId="0" fontId="0" fillId="0" borderId="0" xfId="0" applyAlignment="1">
      <alignment horizontal="justify" vertical="top" wrapText="1"/>
    </xf>
    <xf numFmtId="0" fontId="0" fillId="0" borderId="0" xfId="0" applyAlignment="1">
      <alignment horizontal="justify" wrapText="1"/>
    </xf>
    <xf numFmtId="0" fontId="21" fillId="0" borderId="0" xfId="0" applyFont="1" applyAlignment="1">
      <alignment vertical="top" wrapText="1"/>
    </xf>
    <xf numFmtId="0" fontId="22" fillId="0" borderId="0" xfId="0" applyFont="1" applyAlignment="1">
      <alignment vertical="top" wrapText="1"/>
    </xf>
    <xf numFmtId="0" fontId="8" fillId="0" borderId="0" xfId="0" applyFont="1" applyAlignment="1" quotePrefix="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22"/>
  <sheetViews>
    <sheetView workbookViewId="0" topLeftCell="C15">
      <selection activeCell="G17" sqref="G17"/>
    </sheetView>
  </sheetViews>
  <sheetFormatPr defaultColWidth="9.140625" defaultRowHeight="12.75"/>
  <cols>
    <col min="1" max="1" width="4.57421875" style="11" customWidth="1"/>
    <col min="2" max="2" width="41.57421875" style="11" customWidth="1"/>
    <col min="3" max="3" width="11.8515625" style="11" customWidth="1"/>
    <col min="4" max="4" width="12.421875" style="11" hidden="1" customWidth="1"/>
    <col min="5" max="5" width="11.00390625" style="11" customWidth="1"/>
    <col min="6" max="6" width="11.7109375" style="11" customWidth="1"/>
    <col min="7" max="7" width="12.7109375" style="11" customWidth="1"/>
    <col min="8" max="8" width="13.28125" style="11" customWidth="1"/>
    <col min="9" max="9" width="14.28125" style="11" customWidth="1"/>
    <col min="10" max="16384" width="9.140625" style="11" customWidth="1"/>
  </cols>
  <sheetData>
    <row r="1" ht="15">
      <c r="G1" s="90"/>
    </row>
    <row r="2" ht="15">
      <c r="G2" s="91"/>
    </row>
    <row r="3" ht="12.75"/>
    <row r="4" spans="1:23" ht="21" customHeight="1">
      <c r="A4" s="113"/>
      <c r="B4" s="114"/>
      <c r="C4" s="114"/>
      <c r="D4" s="114"/>
      <c r="E4" s="114"/>
      <c r="F4" s="114"/>
      <c r="G4" s="114"/>
      <c r="H4" s="39"/>
      <c r="I4" s="9"/>
      <c r="J4" s="10"/>
      <c r="K4" s="10"/>
      <c r="L4" s="10"/>
      <c r="M4" s="10"/>
      <c r="N4" s="10"/>
      <c r="O4" s="10"/>
      <c r="P4" s="10"/>
      <c r="Q4" s="10"/>
      <c r="R4" s="10"/>
      <c r="S4" s="10"/>
      <c r="T4" s="10"/>
      <c r="U4" s="10"/>
      <c r="V4" s="10"/>
      <c r="W4" s="10"/>
    </row>
    <row r="5" spans="1:23" s="6" customFormat="1" ht="12">
      <c r="A5" s="115" t="s">
        <v>115</v>
      </c>
      <c r="B5" s="115"/>
      <c r="C5" s="115"/>
      <c r="D5" s="115"/>
      <c r="E5" s="115"/>
      <c r="F5" s="115"/>
      <c r="G5" s="115"/>
      <c r="H5" s="32"/>
      <c r="I5" s="4"/>
      <c r="J5" s="5"/>
      <c r="K5" s="5"/>
      <c r="L5" s="5"/>
      <c r="M5" s="5"/>
      <c r="N5" s="5"/>
      <c r="O5" s="5"/>
      <c r="P5" s="5"/>
      <c r="Q5" s="5"/>
      <c r="R5" s="5"/>
      <c r="S5" s="5"/>
      <c r="T5" s="5"/>
      <c r="U5" s="5"/>
      <c r="V5" s="5"/>
      <c r="W5" s="5"/>
    </row>
    <row r="6" spans="1:23" s="6" customFormat="1" ht="12.75">
      <c r="A6" s="116" t="s">
        <v>114</v>
      </c>
      <c r="B6" s="114"/>
      <c r="C6" s="114"/>
      <c r="D6" s="114"/>
      <c r="E6" s="114"/>
      <c r="F6" s="114"/>
      <c r="G6" s="114"/>
      <c r="H6" s="33"/>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117" t="s">
        <v>68</v>
      </c>
      <c r="B8" s="117"/>
      <c r="C8" s="117"/>
      <c r="D8" s="117"/>
      <c r="E8" s="117"/>
      <c r="F8" s="117"/>
      <c r="G8" s="117"/>
      <c r="H8" s="9"/>
      <c r="I8" s="14"/>
      <c r="J8" s="7"/>
      <c r="K8" s="7"/>
      <c r="L8" s="7"/>
      <c r="M8" s="7"/>
      <c r="N8" s="7"/>
      <c r="O8" s="7"/>
      <c r="P8" s="7"/>
      <c r="Q8" s="7"/>
      <c r="R8" s="7"/>
      <c r="S8" s="7"/>
      <c r="T8" s="7"/>
      <c r="U8" s="7"/>
      <c r="V8" s="7"/>
      <c r="W8" s="7"/>
    </row>
    <row r="9" spans="1:23" s="8" customFormat="1" ht="12.75">
      <c r="A9" s="117" t="s">
        <v>153</v>
      </c>
      <c r="B9" s="117"/>
      <c r="C9" s="117"/>
      <c r="D9" s="117"/>
      <c r="E9" s="117"/>
      <c r="F9" s="117"/>
      <c r="G9" s="117"/>
      <c r="H9" s="9"/>
      <c r="I9" s="14"/>
      <c r="J9" s="7"/>
      <c r="K9" s="7"/>
      <c r="L9" s="7"/>
      <c r="M9" s="7"/>
      <c r="N9" s="7"/>
      <c r="O9" s="7"/>
      <c r="P9" s="7"/>
      <c r="Q9" s="7"/>
      <c r="R9" s="7"/>
      <c r="S9" s="7"/>
      <c r="T9" s="7"/>
      <c r="U9" s="7"/>
      <c r="V9" s="7"/>
      <c r="W9" s="7"/>
    </row>
    <row r="10" spans="1:23" s="18" customFormat="1" ht="12.75">
      <c r="A10" s="116" t="s">
        <v>184</v>
      </c>
      <c r="B10" s="114"/>
      <c r="C10" s="114"/>
      <c r="D10" s="114"/>
      <c r="E10" s="114"/>
      <c r="F10" s="114"/>
      <c r="G10" s="114"/>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59" t="s">
        <v>0</v>
      </c>
      <c r="B12" s="61"/>
      <c r="C12" s="42" t="s">
        <v>122</v>
      </c>
      <c r="D12" s="42"/>
      <c r="E12" s="42"/>
      <c r="F12" s="111" t="s">
        <v>4</v>
      </c>
      <c r="G12" s="112"/>
      <c r="H12" s="9"/>
      <c r="I12" s="10"/>
      <c r="J12" s="10"/>
      <c r="K12" s="10"/>
      <c r="L12" s="10"/>
      <c r="M12" s="10"/>
      <c r="N12" s="10"/>
      <c r="O12" s="10"/>
      <c r="P12" s="10"/>
      <c r="Q12" s="10"/>
      <c r="R12" s="10"/>
      <c r="S12" s="10"/>
      <c r="T12" s="10"/>
      <c r="U12" s="10"/>
      <c r="V12" s="10"/>
    </row>
    <row r="13" spans="1:21" ht="12.75">
      <c r="A13" s="47"/>
      <c r="B13" s="48"/>
      <c r="C13" s="43" t="s">
        <v>6</v>
      </c>
      <c r="D13" s="43"/>
      <c r="E13" s="43" t="s">
        <v>123</v>
      </c>
      <c r="F13" s="43" t="s">
        <v>1</v>
      </c>
      <c r="G13" s="44" t="s">
        <v>2</v>
      </c>
      <c r="H13" s="43"/>
      <c r="I13" s="10"/>
      <c r="J13" s="10"/>
      <c r="K13" s="10"/>
      <c r="L13" s="10"/>
      <c r="M13" s="10"/>
      <c r="N13" s="10"/>
      <c r="O13" s="10"/>
      <c r="P13" s="10"/>
      <c r="Q13" s="10"/>
      <c r="R13" s="10"/>
      <c r="S13" s="10"/>
      <c r="T13" s="10"/>
      <c r="U13" s="10"/>
    </row>
    <row r="14" spans="1:21" ht="12.75">
      <c r="A14" s="47"/>
      <c r="B14" s="48"/>
      <c r="C14" s="43" t="s">
        <v>5</v>
      </c>
      <c r="D14" s="43"/>
      <c r="E14" s="43" t="s">
        <v>5</v>
      </c>
      <c r="F14" s="43" t="s">
        <v>5</v>
      </c>
      <c r="G14" s="44" t="s">
        <v>8</v>
      </c>
      <c r="H14" s="43"/>
      <c r="I14" s="10"/>
      <c r="J14" s="10"/>
      <c r="K14" s="10"/>
      <c r="L14" s="10"/>
      <c r="M14" s="10"/>
      <c r="N14" s="10"/>
      <c r="O14" s="10"/>
      <c r="P14" s="10"/>
      <c r="Q14" s="10"/>
      <c r="R14" s="10"/>
      <c r="S14" s="10"/>
      <c r="T14" s="10"/>
      <c r="U14" s="10"/>
    </row>
    <row r="15" spans="1:21" ht="12.75">
      <c r="A15" s="47"/>
      <c r="B15" s="48"/>
      <c r="C15" s="43" t="s">
        <v>154</v>
      </c>
      <c r="D15" s="43"/>
      <c r="E15" s="43" t="s">
        <v>154</v>
      </c>
      <c r="F15" s="43" t="s">
        <v>7</v>
      </c>
      <c r="G15" s="44" t="s">
        <v>9</v>
      </c>
      <c r="H15" s="43"/>
      <c r="I15" s="10"/>
      <c r="J15" s="10"/>
      <c r="K15" s="10"/>
      <c r="L15" s="10"/>
      <c r="M15" s="10"/>
      <c r="N15" s="10"/>
      <c r="O15" s="10"/>
      <c r="P15" s="10"/>
      <c r="Q15" s="10"/>
      <c r="R15" s="10"/>
      <c r="S15" s="10"/>
      <c r="T15" s="10"/>
      <c r="U15" s="10"/>
    </row>
    <row r="16" spans="1:21" ht="12.75">
      <c r="A16" s="47"/>
      <c r="B16" s="48"/>
      <c r="C16" s="45">
        <v>36616</v>
      </c>
      <c r="D16" s="45"/>
      <c r="E16" s="45">
        <v>36250</v>
      </c>
      <c r="F16" s="45">
        <v>36616</v>
      </c>
      <c r="G16" s="46">
        <v>36250</v>
      </c>
      <c r="H16" s="45"/>
      <c r="I16" s="10"/>
      <c r="J16" s="10"/>
      <c r="K16" s="10"/>
      <c r="L16" s="10"/>
      <c r="M16" s="10"/>
      <c r="N16" s="10"/>
      <c r="O16" s="10"/>
      <c r="P16" s="10"/>
      <c r="Q16" s="10"/>
      <c r="R16" s="10"/>
      <c r="S16" s="10"/>
      <c r="T16" s="10"/>
      <c r="U16" s="10"/>
    </row>
    <row r="17" spans="1:21" ht="12.75">
      <c r="A17" s="47"/>
      <c r="B17" s="48"/>
      <c r="C17" s="43" t="s">
        <v>3</v>
      </c>
      <c r="D17" s="43"/>
      <c r="E17" s="43" t="s">
        <v>3</v>
      </c>
      <c r="F17" s="43" t="s">
        <v>3</v>
      </c>
      <c r="G17" s="44" t="s">
        <v>3</v>
      </c>
      <c r="H17" s="43"/>
      <c r="I17" s="10"/>
      <c r="J17" s="10"/>
      <c r="K17" s="10"/>
      <c r="L17" s="10"/>
      <c r="M17" s="10"/>
      <c r="N17" s="10"/>
      <c r="O17" s="10"/>
      <c r="P17" s="10"/>
      <c r="Q17" s="10"/>
      <c r="R17" s="10"/>
      <c r="S17" s="10"/>
      <c r="T17" s="10"/>
      <c r="U17" s="10"/>
    </row>
    <row r="18" spans="1:21" ht="12.75">
      <c r="A18" s="47"/>
      <c r="B18" s="48"/>
      <c r="C18" s="48"/>
      <c r="D18" s="48"/>
      <c r="E18" s="48"/>
      <c r="F18" s="48"/>
      <c r="G18" s="49"/>
      <c r="H18" s="10"/>
      <c r="I18" s="10"/>
      <c r="J18" s="10"/>
      <c r="K18" s="10"/>
      <c r="L18" s="10"/>
      <c r="M18" s="10"/>
      <c r="N18" s="10"/>
      <c r="O18" s="10"/>
      <c r="P18" s="10"/>
      <c r="Q18" s="10"/>
      <c r="R18" s="10"/>
      <c r="S18" s="10"/>
      <c r="T18" s="10"/>
      <c r="U18" s="10"/>
    </row>
    <row r="19" spans="1:21" ht="12.75">
      <c r="A19" s="60" t="s">
        <v>10</v>
      </c>
      <c r="B19" s="48" t="s">
        <v>11</v>
      </c>
      <c r="C19" s="22">
        <f>+F19-H19</f>
        <v>73822</v>
      </c>
      <c r="D19" s="22">
        <f>+'[1]Summary'!$G$20</f>
        <v>54373.721666</v>
      </c>
      <c r="E19" s="50" t="s">
        <v>124</v>
      </c>
      <c r="F19" s="68">
        <v>73822</v>
      </c>
      <c r="G19" s="103" t="s">
        <v>124</v>
      </c>
      <c r="H19" s="12"/>
      <c r="I19" s="12"/>
      <c r="J19" s="12"/>
      <c r="K19" s="12"/>
      <c r="L19" s="12"/>
      <c r="M19" s="10"/>
      <c r="N19" s="10"/>
      <c r="O19" s="10"/>
      <c r="P19" s="10"/>
      <c r="Q19" s="10"/>
      <c r="R19" s="10"/>
      <c r="S19" s="10"/>
      <c r="T19" s="10"/>
      <c r="U19" s="10"/>
    </row>
    <row r="20" spans="1:21" ht="8.25" customHeight="1">
      <c r="A20" s="60"/>
      <c r="B20" s="48"/>
      <c r="C20" s="22"/>
      <c r="D20" s="22"/>
      <c r="E20" s="22"/>
      <c r="F20" s="22"/>
      <c r="G20" s="51"/>
      <c r="H20" s="12"/>
      <c r="I20" s="12"/>
      <c r="J20" s="12"/>
      <c r="K20" s="12"/>
      <c r="L20" s="12"/>
      <c r="M20" s="10"/>
      <c r="N20" s="10"/>
      <c r="O20" s="10"/>
      <c r="P20" s="10"/>
      <c r="Q20" s="10"/>
      <c r="R20" s="10"/>
      <c r="S20" s="10"/>
      <c r="T20" s="10"/>
      <c r="U20" s="10"/>
    </row>
    <row r="21" spans="1:21" ht="12.75">
      <c r="A21" s="60" t="s">
        <v>15</v>
      </c>
      <c r="B21" s="48" t="s">
        <v>12</v>
      </c>
      <c r="C21" s="22">
        <f>+F21-H21</f>
        <v>10251</v>
      </c>
      <c r="D21" s="52"/>
      <c r="E21" s="50" t="s">
        <v>124</v>
      </c>
      <c r="F21" s="68">
        <f>8572+1679</f>
        <v>10251</v>
      </c>
      <c r="G21" s="103" t="s">
        <v>124</v>
      </c>
      <c r="H21" s="12"/>
      <c r="I21" s="12"/>
      <c r="J21" s="12"/>
      <c r="K21" s="12"/>
      <c r="L21" s="12"/>
      <c r="M21" s="10"/>
      <c r="N21" s="10"/>
      <c r="O21" s="10"/>
      <c r="P21" s="10"/>
      <c r="Q21" s="10"/>
      <c r="R21" s="10"/>
      <c r="S21" s="10"/>
      <c r="T21" s="10"/>
      <c r="U21" s="10"/>
    </row>
    <row r="22" spans="1:21" ht="8.25" customHeight="1">
      <c r="A22" s="60"/>
      <c r="B22" s="48"/>
      <c r="C22" s="22"/>
      <c r="D22" s="22"/>
      <c r="E22" s="22"/>
      <c r="F22" s="22"/>
      <c r="G22" s="51"/>
      <c r="H22" s="12"/>
      <c r="I22" s="12"/>
      <c r="J22" s="12"/>
      <c r="K22" s="12"/>
      <c r="L22" s="12"/>
      <c r="M22" s="10"/>
      <c r="N22" s="10"/>
      <c r="O22" s="10"/>
      <c r="P22" s="10"/>
      <c r="Q22" s="10"/>
      <c r="R22" s="10"/>
      <c r="S22" s="10"/>
      <c r="T22" s="10"/>
      <c r="U22" s="10"/>
    </row>
    <row r="23" spans="1:21" ht="12.75">
      <c r="A23" s="60" t="s">
        <v>14</v>
      </c>
      <c r="B23" s="48" t="s">
        <v>16</v>
      </c>
      <c r="C23" s="22">
        <f>+F23-H23</f>
        <v>1082</v>
      </c>
      <c r="D23" s="22">
        <f>+'[1]Summary'!$G$25+'[1]Summary'!$G$26-'[1]Summary'!$C$25</f>
        <v>563.8811979999991</v>
      </c>
      <c r="E23" s="50" t="s">
        <v>124</v>
      </c>
      <c r="F23" s="68">
        <v>1082</v>
      </c>
      <c r="G23" s="103" t="s">
        <v>124</v>
      </c>
      <c r="H23" s="22"/>
      <c r="I23" s="12"/>
      <c r="J23" s="12"/>
      <c r="K23" s="12"/>
      <c r="L23" s="12"/>
      <c r="M23" s="10"/>
      <c r="N23" s="10"/>
      <c r="O23" s="10"/>
      <c r="P23" s="10"/>
      <c r="Q23" s="10"/>
      <c r="R23" s="10"/>
      <c r="S23" s="10"/>
      <c r="T23" s="10"/>
      <c r="U23" s="10"/>
    </row>
    <row r="24" spans="1:21" ht="8.25" customHeight="1">
      <c r="A24" s="60"/>
      <c r="B24" s="48"/>
      <c r="C24" s="22"/>
      <c r="D24" s="22"/>
      <c r="E24" s="22"/>
      <c r="F24" s="22"/>
      <c r="G24" s="51"/>
      <c r="H24" s="22"/>
      <c r="I24" s="12"/>
      <c r="J24" s="12"/>
      <c r="K24" s="12"/>
      <c r="L24" s="12"/>
      <c r="M24" s="10"/>
      <c r="N24" s="10"/>
      <c r="O24" s="10"/>
      <c r="P24" s="10"/>
      <c r="Q24" s="10"/>
      <c r="R24" s="10"/>
      <c r="S24" s="10"/>
      <c r="T24" s="10"/>
      <c r="U24" s="10"/>
    </row>
    <row r="25" spans="1:21" ht="12.75">
      <c r="A25" s="60" t="s">
        <v>17</v>
      </c>
      <c r="B25" s="48" t="s">
        <v>129</v>
      </c>
      <c r="C25" s="22">
        <f>+F25-H25</f>
        <v>11478</v>
      </c>
      <c r="D25" s="22"/>
      <c r="E25" s="50" t="s">
        <v>124</v>
      </c>
      <c r="F25" s="68">
        <f>+F38-F29-F31-F33</f>
        <v>11478</v>
      </c>
      <c r="G25" s="103" t="s">
        <v>124</v>
      </c>
      <c r="H25" s="22"/>
      <c r="I25" s="12"/>
      <c r="J25" s="12"/>
      <c r="K25" s="12"/>
      <c r="L25" s="12"/>
      <c r="M25" s="10"/>
      <c r="N25" s="10"/>
      <c r="O25" s="10"/>
      <c r="P25" s="10"/>
      <c r="Q25" s="10"/>
      <c r="R25" s="10"/>
      <c r="S25" s="10"/>
      <c r="T25" s="10"/>
      <c r="U25" s="10"/>
    </row>
    <row r="26" spans="1:21" ht="12.75">
      <c r="A26" s="60"/>
      <c r="B26" s="48" t="s">
        <v>128</v>
      </c>
      <c r="C26" s="22"/>
      <c r="D26" s="22"/>
      <c r="E26" s="22"/>
      <c r="F26" s="22"/>
      <c r="G26" s="51"/>
      <c r="H26" s="22"/>
      <c r="I26" s="12"/>
      <c r="J26" s="12"/>
      <c r="K26" s="12"/>
      <c r="L26" s="12"/>
      <c r="M26" s="10"/>
      <c r="N26" s="10"/>
      <c r="O26" s="10"/>
      <c r="P26" s="10"/>
      <c r="Q26" s="10"/>
      <c r="R26" s="10"/>
      <c r="S26" s="10"/>
      <c r="T26" s="10"/>
      <c r="U26" s="10"/>
    </row>
    <row r="27" spans="1:21" ht="12.75">
      <c r="A27" s="60"/>
      <c r="B27" s="48" t="s">
        <v>130</v>
      </c>
      <c r="C27" s="22"/>
      <c r="D27" s="22"/>
      <c r="E27" s="22"/>
      <c r="F27" s="22"/>
      <c r="G27" s="51"/>
      <c r="H27" s="22"/>
      <c r="I27" s="12"/>
      <c r="J27" s="12"/>
      <c r="K27" s="12"/>
      <c r="L27" s="12"/>
      <c r="M27" s="10"/>
      <c r="N27" s="10"/>
      <c r="O27" s="10"/>
      <c r="P27" s="10"/>
      <c r="Q27" s="10"/>
      <c r="R27" s="10"/>
      <c r="S27" s="10"/>
      <c r="T27" s="10"/>
      <c r="U27" s="10"/>
    </row>
    <row r="28" spans="1:21" ht="8.25" customHeight="1">
      <c r="A28" s="60"/>
      <c r="B28" s="48"/>
      <c r="C28" s="22"/>
      <c r="D28" s="22"/>
      <c r="E28" s="22"/>
      <c r="F28" s="22"/>
      <c r="G28" s="51"/>
      <c r="H28" s="22"/>
      <c r="I28" s="12"/>
      <c r="J28" s="12"/>
      <c r="K28" s="12"/>
      <c r="L28" s="12"/>
      <c r="M28" s="10"/>
      <c r="N28" s="10"/>
      <c r="O28" s="10"/>
      <c r="P28" s="10"/>
      <c r="Q28" s="10"/>
      <c r="R28" s="10"/>
      <c r="S28" s="10"/>
      <c r="T28" s="10"/>
      <c r="U28" s="10"/>
    </row>
    <row r="29" spans="1:21" ht="12.75">
      <c r="A29" s="60" t="s">
        <v>15</v>
      </c>
      <c r="B29" s="48" t="s">
        <v>19</v>
      </c>
      <c r="C29" s="22">
        <f>+F29-H29</f>
        <v>234</v>
      </c>
      <c r="D29" s="22">
        <v>0</v>
      </c>
      <c r="E29" s="50" t="s">
        <v>124</v>
      </c>
      <c r="F29" s="68">
        <v>234</v>
      </c>
      <c r="G29" s="103" t="s">
        <v>124</v>
      </c>
      <c r="H29" s="22"/>
      <c r="I29" s="12"/>
      <c r="J29" s="12"/>
      <c r="K29" s="12"/>
      <c r="L29" s="12"/>
      <c r="M29" s="10"/>
      <c r="N29" s="10"/>
      <c r="O29" s="10"/>
      <c r="P29" s="10"/>
      <c r="Q29" s="10"/>
      <c r="R29" s="10"/>
      <c r="S29" s="10"/>
      <c r="T29" s="10"/>
      <c r="U29" s="10"/>
    </row>
    <row r="30" spans="1:21" ht="8.25" customHeight="1">
      <c r="A30" s="60"/>
      <c r="B30" s="48"/>
      <c r="C30" s="22"/>
      <c r="D30" s="22"/>
      <c r="E30" s="22"/>
      <c r="F30" s="22"/>
      <c r="G30" s="51"/>
      <c r="H30" s="22"/>
      <c r="I30" s="12"/>
      <c r="J30" s="12"/>
      <c r="K30" s="12"/>
      <c r="L30" s="12"/>
      <c r="M30" s="10"/>
      <c r="N30" s="10"/>
      <c r="O30" s="10"/>
      <c r="P30" s="10"/>
      <c r="Q30" s="10"/>
      <c r="R30" s="10"/>
      <c r="S30" s="10"/>
      <c r="T30" s="10"/>
      <c r="U30" s="10"/>
    </row>
    <row r="31" spans="1:21" ht="12.75">
      <c r="A31" s="60" t="s">
        <v>13</v>
      </c>
      <c r="B31" s="48" t="s">
        <v>20</v>
      </c>
      <c r="C31" s="22">
        <f>+F31-H31</f>
        <v>292</v>
      </c>
      <c r="D31" s="22">
        <f>10+4+4+332</f>
        <v>350</v>
      </c>
      <c r="E31" s="50" t="s">
        <v>124</v>
      </c>
      <c r="F31" s="68">
        <f>290+2</f>
        <v>292</v>
      </c>
      <c r="G31" s="103" t="s">
        <v>124</v>
      </c>
      <c r="H31" s="22"/>
      <c r="I31" s="12"/>
      <c r="J31" s="12"/>
      <c r="K31" s="12"/>
      <c r="L31" s="12"/>
      <c r="M31" s="10"/>
      <c r="N31" s="10"/>
      <c r="O31" s="10"/>
      <c r="P31" s="10"/>
      <c r="Q31" s="10"/>
      <c r="R31" s="10"/>
      <c r="S31" s="10"/>
      <c r="T31" s="10"/>
      <c r="U31" s="10"/>
    </row>
    <row r="32" spans="1:21" ht="8.25" customHeight="1">
      <c r="A32" s="60"/>
      <c r="B32" s="48"/>
      <c r="C32" s="22"/>
      <c r="D32" s="22"/>
      <c r="E32" s="22"/>
      <c r="F32" s="22"/>
      <c r="G32" s="51"/>
      <c r="H32" s="22"/>
      <c r="I32" s="12"/>
      <c r="J32" s="12"/>
      <c r="K32" s="12"/>
      <c r="L32" s="12"/>
      <c r="M32" s="10"/>
      <c r="N32" s="10"/>
      <c r="O32" s="10"/>
      <c r="P32" s="10"/>
      <c r="Q32" s="10"/>
      <c r="R32" s="10"/>
      <c r="S32" s="10"/>
      <c r="T32" s="10"/>
      <c r="U32" s="10"/>
    </row>
    <row r="33" spans="1:21" ht="12.75">
      <c r="A33" s="60" t="s">
        <v>21</v>
      </c>
      <c r="B33" s="48" t="s">
        <v>22</v>
      </c>
      <c r="C33" s="22">
        <f>+F33-H33</f>
        <v>0</v>
      </c>
      <c r="D33" s="22"/>
      <c r="E33" s="50" t="s">
        <v>124</v>
      </c>
      <c r="F33" s="68">
        <v>0</v>
      </c>
      <c r="G33" s="103" t="s">
        <v>124</v>
      </c>
      <c r="H33" s="22"/>
      <c r="I33" s="12"/>
      <c r="J33" s="12"/>
      <c r="K33" s="12"/>
      <c r="L33" s="12"/>
      <c r="M33" s="10"/>
      <c r="N33" s="10"/>
      <c r="O33" s="10"/>
      <c r="P33" s="10"/>
      <c r="Q33" s="10"/>
      <c r="R33" s="10"/>
      <c r="S33" s="10"/>
      <c r="T33" s="10"/>
      <c r="U33" s="10"/>
    </row>
    <row r="34" spans="1:21" ht="8.25" customHeight="1">
      <c r="A34" s="60"/>
      <c r="B34" s="48"/>
      <c r="C34" s="22"/>
      <c r="D34" s="22"/>
      <c r="E34" s="22"/>
      <c r="F34" s="22"/>
      <c r="G34" s="51"/>
      <c r="H34" s="22"/>
      <c r="I34" s="12"/>
      <c r="J34" s="12"/>
      <c r="K34" s="12"/>
      <c r="L34" s="12"/>
      <c r="M34" s="10"/>
      <c r="N34" s="10"/>
      <c r="O34" s="10"/>
      <c r="P34" s="10"/>
      <c r="Q34" s="10"/>
      <c r="R34" s="10"/>
      <c r="S34" s="10"/>
      <c r="T34" s="10"/>
      <c r="U34" s="10"/>
    </row>
    <row r="35" spans="1:21" ht="12.75">
      <c r="A35" s="60" t="s">
        <v>23</v>
      </c>
      <c r="B35" s="48" t="s">
        <v>113</v>
      </c>
      <c r="C35" s="22"/>
      <c r="D35" s="22"/>
      <c r="E35" s="22"/>
      <c r="F35" s="22"/>
      <c r="G35" s="51"/>
      <c r="H35" s="22"/>
      <c r="I35" s="12"/>
      <c r="J35" s="12"/>
      <c r="K35" s="12"/>
      <c r="L35" s="12"/>
      <c r="M35" s="10"/>
      <c r="N35" s="10"/>
      <c r="O35" s="10"/>
      <c r="P35" s="10"/>
      <c r="Q35" s="10"/>
      <c r="R35" s="10"/>
      <c r="S35" s="10"/>
      <c r="T35" s="10"/>
      <c r="U35" s="10"/>
    </row>
    <row r="36" spans="1:21" ht="12.75">
      <c r="A36" s="60"/>
      <c r="B36" s="48" t="s">
        <v>127</v>
      </c>
      <c r="C36" s="22"/>
      <c r="D36" s="22"/>
      <c r="E36" s="22"/>
      <c r="F36" s="22"/>
      <c r="G36" s="51"/>
      <c r="H36" s="22"/>
      <c r="I36" s="12"/>
      <c r="J36" s="12"/>
      <c r="K36" s="12"/>
      <c r="L36" s="12"/>
      <c r="M36" s="10"/>
      <c r="N36" s="10"/>
      <c r="O36" s="10"/>
      <c r="P36" s="10"/>
      <c r="Q36" s="10"/>
      <c r="R36" s="10"/>
      <c r="S36" s="10"/>
      <c r="T36" s="10"/>
      <c r="U36" s="10"/>
    </row>
    <row r="37" spans="1:21" ht="12.75">
      <c r="A37" s="60"/>
      <c r="B37" s="48" t="s">
        <v>125</v>
      </c>
      <c r="C37" s="53"/>
      <c r="D37" s="53"/>
      <c r="E37" s="53"/>
      <c r="F37" s="53"/>
      <c r="G37" s="54"/>
      <c r="H37" s="22"/>
      <c r="I37" s="12"/>
      <c r="J37" s="12"/>
      <c r="K37" s="12"/>
      <c r="L37" s="12"/>
      <c r="M37" s="10"/>
      <c r="N37" s="10"/>
      <c r="O37" s="10"/>
      <c r="P37" s="10"/>
      <c r="Q37" s="10"/>
      <c r="R37" s="10"/>
      <c r="S37" s="10"/>
      <c r="T37" s="10"/>
      <c r="U37" s="10"/>
    </row>
    <row r="38" spans="1:21" ht="12.75">
      <c r="A38" s="60"/>
      <c r="B38" s="48" t="s">
        <v>126</v>
      </c>
      <c r="C38" s="22">
        <f>+F38-H38</f>
        <v>12004</v>
      </c>
      <c r="D38" s="22">
        <f>+'[1]Summary'!$G$27</f>
        <v>7539.163592000003</v>
      </c>
      <c r="E38" s="50" t="s">
        <v>124</v>
      </c>
      <c r="F38" s="68">
        <f>12127-123</f>
        <v>12004</v>
      </c>
      <c r="G38" s="103" t="s">
        <v>124</v>
      </c>
      <c r="H38" s="22"/>
      <c r="I38" s="12"/>
      <c r="J38" s="12"/>
      <c r="K38" s="12"/>
      <c r="L38" s="12"/>
      <c r="M38" s="10"/>
      <c r="N38" s="10"/>
      <c r="O38" s="10"/>
      <c r="P38" s="10"/>
      <c r="Q38" s="10"/>
      <c r="R38" s="10"/>
      <c r="S38" s="10"/>
      <c r="T38" s="10"/>
      <c r="U38" s="10"/>
    </row>
    <row r="39" spans="1:21" ht="8.25" customHeight="1">
      <c r="A39" s="60"/>
      <c r="B39" s="48"/>
      <c r="C39" s="22"/>
      <c r="D39" s="22"/>
      <c r="E39" s="22"/>
      <c r="F39" s="22"/>
      <c r="G39" s="51"/>
      <c r="H39" s="22"/>
      <c r="I39" s="12"/>
      <c r="J39" s="12"/>
      <c r="K39" s="12"/>
      <c r="L39" s="12"/>
      <c r="M39" s="10"/>
      <c r="N39" s="10"/>
      <c r="O39" s="10"/>
      <c r="P39" s="10"/>
      <c r="Q39" s="10"/>
      <c r="R39" s="10"/>
      <c r="S39" s="10"/>
      <c r="T39" s="10"/>
      <c r="U39" s="10"/>
    </row>
    <row r="40" spans="1:21" ht="12.75">
      <c r="A40" s="60" t="s">
        <v>24</v>
      </c>
      <c r="B40" s="48" t="s">
        <v>25</v>
      </c>
      <c r="C40" s="22">
        <f>+F40-H40</f>
        <v>123</v>
      </c>
      <c r="D40" s="22"/>
      <c r="E40" s="50" t="s">
        <v>124</v>
      </c>
      <c r="F40" s="68">
        <v>123</v>
      </c>
      <c r="G40" s="103" t="s">
        <v>124</v>
      </c>
      <c r="H40" s="22"/>
      <c r="I40" s="12"/>
      <c r="J40" s="12"/>
      <c r="K40" s="12"/>
      <c r="L40" s="12"/>
      <c r="M40" s="10"/>
      <c r="N40" s="10"/>
      <c r="O40" s="10"/>
      <c r="P40" s="10"/>
      <c r="Q40" s="10"/>
      <c r="R40" s="10"/>
      <c r="S40" s="10"/>
      <c r="T40" s="10"/>
      <c r="U40" s="10"/>
    </row>
    <row r="41" spans="1:21" ht="7.5" customHeight="1">
      <c r="A41" s="60"/>
      <c r="B41" s="48"/>
      <c r="C41" s="22"/>
      <c r="D41" s="22"/>
      <c r="E41" s="22"/>
      <c r="F41" s="68"/>
      <c r="G41" s="51"/>
      <c r="H41" s="22"/>
      <c r="I41" s="12"/>
      <c r="J41" s="12"/>
      <c r="K41" s="12"/>
      <c r="L41" s="12"/>
      <c r="M41" s="10"/>
      <c r="N41" s="10"/>
      <c r="O41" s="10"/>
      <c r="P41" s="10"/>
      <c r="Q41" s="10"/>
      <c r="R41" s="10"/>
      <c r="S41" s="10"/>
      <c r="T41" s="10"/>
      <c r="U41" s="10"/>
    </row>
    <row r="42" spans="1:21" ht="12.75">
      <c r="A42" s="60" t="s">
        <v>26</v>
      </c>
      <c r="B42" s="48" t="s">
        <v>27</v>
      </c>
      <c r="C42" s="22"/>
      <c r="D42" s="22"/>
      <c r="E42" s="22"/>
      <c r="F42" s="68"/>
      <c r="G42" s="51"/>
      <c r="H42" s="22"/>
      <c r="I42" s="12"/>
      <c r="J42" s="12"/>
      <c r="K42" s="12"/>
      <c r="L42" s="12"/>
      <c r="M42" s="10"/>
      <c r="N42" s="10"/>
      <c r="O42" s="10"/>
      <c r="P42" s="10"/>
      <c r="Q42" s="10"/>
      <c r="R42" s="10"/>
      <c r="S42" s="10"/>
      <c r="T42" s="10"/>
      <c r="U42" s="10"/>
    </row>
    <row r="43" spans="1:21" ht="12.75">
      <c r="A43" s="60"/>
      <c r="B43" s="48" t="s">
        <v>18</v>
      </c>
      <c r="C43" s="22">
        <f>+F43-H43</f>
        <v>12127</v>
      </c>
      <c r="D43" s="22"/>
      <c r="E43" s="50" t="s">
        <v>124</v>
      </c>
      <c r="F43" s="68">
        <f>+F38+F40</f>
        <v>12127</v>
      </c>
      <c r="G43" s="103" t="s">
        <v>124</v>
      </c>
      <c r="H43" s="22"/>
      <c r="I43" s="12"/>
      <c r="J43" s="12"/>
      <c r="K43" s="12"/>
      <c r="L43" s="12"/>
      <c r="M43" s="10"/>
      <c r="N43" s="10"/>
      <c r="O43" s="10"/>
      <c r="P43" s="10"/>
      <c r="Q43" s="10"/>
      <c r="R43" s="10"/>
      <c r="S43" s="10"/>
      <c r="T43" s="10"/>
      <c r="U43" s="10"/>
    </row>
    <row r="44" spans="1:21" ht="8.25" customHeight="1">
      <c r="A44" s="60"/>
      <c r="B44" s="48"/>
      <c r="C44" s="22"/>
      <c r="D44" s="22"/>
      <c r="E44" s="22"/>
      <c r="F44" s="68"/>
      <c r="G44" s="51"/>
      <c r="H44" s="22"/>
      <c r="I44" s="12"/>
      <c r="J44" s="12"/>
      <c r="K44" s="12"/>
      <c r="L44" s="12"/>
      <c r="M44" s="10"/>
      <c r="N44" s="10"/>
      <c r="O44" s="10"/>
      <c r="P44" s="10"/>
      <c r="Q44" s="10"/>
      <c r="R44" s="10"/>
      <c r="S44" s="10"/>
      <c r="T44" s="10"/>
      <c r="U44" s="10"/>
    </row>
    <row r="45" spans="1:21" ht="12.75">
      <c r="A45" s="60" t="s">
        <v>28</v>
      </c>
      <c r="B45" s="48" t="s">
        <v>29</v>
      </c>
      <c r="C45" s="22">
        <f>+F45-H45</f>
        <v>-3282</v>
      </c>
      <c r="D45" s="22"/>
      <c r="E45" s="50" t="s">
        <v>124</v>
      </c>
      <c r="F45" s="68">
        <f>-2650-35-597</f>
        <v>-3282</v>
      </c>
      <c r="G45" s="103" t="s">
        <v>124</v>
      </c>
      <c r="H45" s="22"/>
      <c r="I45" s="12"/>
      <c r="J45" s="12"/>
      <c r="K45" s="12"/>
      <c r="L45" s="12"/>
      <c r="M45" s="10"/>
      <c r="N45" s="10"/>
      <c r="O45" s="10"/>
      <c r="P45" s="10"/>
      <c r="Q45" s="10"/>
      <c r="R45" s="10"/>
      <c r="S45" s="10"/>
      <c r="T45" s="10"/>
      <c r="U45" s="10"/>
    </row>
    <row r="46" spans="1:21" ht="8.25" customHeight="1">
      <c r="A46" s="60"/>
      <c r="B46" s="48"/>
      <c r="C46" s="22"/>
      <c r="D46" s="22"/>
      <c r="E46" s="22"/>
      <c r="F46" s="68"/>
      <c r="G46" s="51"/>
      <c r="H46" s="22"/>
      <c r="I46" s="12"/>
      <c r="J46" s="12"/>
      <c r="K46" s="12"/>
      <c r="L46" s="12"/>
      <c r="M46" s="10"/>
      <c r="N46" s="10"/>
      <c r="O46" s="10"/>
      <c r="P46" s="10"/>
      <c r="Q46" s="10"/>
      <c r="R46" s="10"/>
      <c r="S46" s="10"/>
      <c r="T46" s="10"/>
      <c r="U46" s="10"/>
    </row>
    <row r="47" spans="1:22" ht="12.75">
      <c r="A47" s="60" t="s">
        <v>30</v>
      </c>
      <c r="B47" s="48" t="s">
        <v>31</v>
      </c>
      <c r="C47" s="22"/>
      <c r="D47" s="22"/>
      <c r="E47" s="22"/>
      <c r="F47" s="68"/>
      <c r="G47" s="51"/>
      <c r="H47" s="22"/>
      <c r="I47" s="12"/>
      <c r="J47" s="12"/>
      <c r="K47" s="12"/>
      <c r="L47" s="12"/>
      <c r="M47" s="12"/>
      <c r="N47" s="10"/>
      <c r="O47" s="10"/>
      <c r="P47" s="10"/>
      <c r="Q47" s="10"/>
      <c r="R47" s="10"/>
      <c r="S47" s="10"/>
      <c r="T47" s="10"/>
      <c r="U47" s="10"/>
      <c r="V47" s="10"/>
    </row>
    <row r="48" spans="1:22" ht="12.75">
      <c r="A48" s="60"/>
      <c r="B48" s="48" t="s">
        <v>32</v>
      </c>
      <c r="C48" s="22">
        <f>+F48-H48</f>
        <v>8845</v>
      </c>
      <c r="D48" s="22"/>
      <c r="E48" s="50" t="s">
        <v>124</v>
      </c>
      <c r="F48" s="68">
        <f>+F43+F45</f>
        <v>8845</v>
      </c>
      <c r="G48" s="103" t="s">
        <v>124</v>
      </c>
      <c r="H48" s="22"/>
      <c r="I48" s="12"/>
      <c r="J48" s="12"/>
      <c r="K48" s="12"/>
      <c r="L48" s="12"/>
      <c r="M48" s="12"/>
      <c r="N48" s="10"/>
      <c r="O48" s="10"/>
      <c r="P48" s="10"/>
      <c r="Q48" s="10"/>
      <c r="R48" s="10"/>
      <c r="S48" s="10"/>
      <c r="T48" s="10"/>
      <c r="U48" s="10"/>
      <c r="V48" s="10"/>
    </row>
    <row r="49" spans="1:22" ht="8.25" customHeight="1">
      <c r="A49" s="60"/>
      <c r="B49" s="48"/>
      <c r="C49" s="22"/>
      <c r="D49" s="22"/>
      <c r="E49" s="22"/>
      <c r="F49" s="22"/>
      <c r="G49" s="51"/>
      <c r="H49" s="53"/>
      <c r="I49" s="12"/>
      <c r="J49" s="12"/>
      <c r="K49" s="12"/>
      <c r="L49" s="12"/>
      <c r="M49" s="12"/>
      <c r="N49" s="10"/>
      <c r="O49" s="10"/>
      <c r="P49" s="10"/>
      <c r="Q49" s="10"/>
      <c r="R49" s="10"/>
      <c r="S49" s="10"/>
      <c r="T49" s="10"/>
      <c r="U49" s="10"/>
      <c r="V49" s="10"/>
    </row>
    <row r="50" spans="1:22" ht="12.75">
      <c r="A50" s="60"/>
      <c r="B50" s="48" t="s">
        <v>33</v>
      </c>
      <c r="C50" s="22">
        <f>+F50-H50</f>
        <v>-1393</v>
      </c>
      <c r="D50" s="22"/>
      <c r="E50" s="50" t="s">
        <v>124</v>
      </c>
      <c r="F50" s="22">
        <f>-1990*0.7</f>
        <v>-1393</v>
      </c>
      <c r="G50" s="103" t="s">
        <v>124</v>
      </c>
      <c r="H50" s="53"/>
      <c r="I50" s="12"/>
      <c r="J50" s="12"/>
      <c r="K50" s="12"/>
      <c r="L50" s="12"/>
      <c r="M50" s="12"/>
      <c r="N50" s="10"/>
      <c r="O50" s="10"/>
      <c r="P50" s="10"/>
      <c r="Q50" s="10"/>
      <c r="R50" s="10"/>
      <c r="S50" s="10"/>
      <c r="T50" s="10"/>
      <c r="U50" s="10"/>
      <c r="V50" s="10"/>
    </row>
    <row r="51" spans="1:22" ht="7.5" customHeight="1">
      <c r="A51" s="60"/>
      <c r="B51" s="48"/>
      <c r="C51" s="48"/>
      <c r="D51" s="48"/>
      <c r="E51" s="48"/>
      <c r="F51" s="48"/>
      <c r="G51" s="49"/>
      <c r="H51" s="53"/>
      <c r="I51" s="10"/>
      <c r="J51" s="10"/>
      <c r="K51" s="10"/>
      <c r="L51" s="10"/>
      <c r="M51" s="10"/>
      <c r="N51" s="10"/>
      <c r="O51" s="10"/>
      <c r="P51" s="10"/>
      <c r="Q51" s="10"/>
      <c r="R51" s="10"/>
      <c r="S51" s="10"/>
      <c r="T51" s="10"/>
      <c r="U51" s="10"/>
      <c r="V51" s="10"/>
    </row>
    <row r="52" spans="1:22" ht="12.75">
      <c r="A52" s="60" t="s">
        <v>34</v>
      </c>
      <c r="B52" s="48" t="s">
        <v>109</v>
      </c>
      <c r="C52" s="48"/>
      <c r="D52" s="48"/>
      <c r="E52" s="48"/>
      <c r="F52" s="48"/>
      <c r="G52" s="49"/>
      <c r="H52" s="53"/>
      <c r="I52" s="10"/>
      <c r="J52" s="10"/>
      <c r="K52" s="10"/>
      <c r="L52" s="10"/>
      <c r="M52" s="10"/>
      <c r="N52" s="10"/>
      <c r="O52" s="10"/>
      <c r="P52" s="10"/>
      <c r="Q52" s="10"/>
      <c r="R52" s="10"/>
      <c r="S52" s="10"/>
      <c r="T52" s="10"/>
      <c r="U52" s="10"/>
      <c r="V52" s="10"/>
    </row>
    <row r="53" spans="1:22" ht="12.75">
      <c r="A53" s="60"/>
      <c r="B53" s="48" t="s">
        <v>110</v>
      </c>
      <c r="C53" s="22">
        <f>+F53-H53</f>
        <v>7452</v>
      </c>
      <c r="D53" s="22"/>
      <c r="E53" s="50" t="s">
        <v>124</v>
      </c>
      <c r="F53" s="68">
        <f>+F48+F50</f>
        <v>7452</v>
      </c>
      <c r="G53" s="103" t="s">
        <v>124</v>
      </c>
      <c r="H53" s="22"/>
      <c r="I53" s="10"/>
      <c r="J53" s="10"/>
      <c r="K53" s="10"/>
      <c r="L53" s="10"/>
      <c r="M53" s="10"/>
      <c r="N53" s="10"/>
      <c r="O53" s="10"/>
      <c r="P53" s="10"/>
      <c r="Q53" s="10"/>
      <c r="R53" s="10"/>
      <c r="S53" s="10"/>
      <c r="T53" s="10"/>
      <c r="U53" s="10"/>
      <c r="V53" s="10"/>
    </row>
    <row r="54" spans="1:22" ht="7.5" customHeight="1">
      <c r="A54" s="60"/>
      <c r="B54" s="48"/>
      <c r="C54" s="22"/>
      <c r="D54" s="22"/>
      <c r="E54" s="22"/>
      <c r="F54" s="22"/>
      <c r="G54" s="51"/>
      <c r="H54" s="53"/>
      <c r="I54" s="10"/>
      <c r="J54" s="10"/>
      <c r="K54" s="10"/>
      <c r="L54" s="10"/>
      <c r="M54" s="10"/>
      <c r="N54" s="10"/>
      <c r="O54" s="10"/>
      <c r="P54" s="10"/>
      <c r="Q54" s="10"/>
      <c r="R54" s="10"/>
      <c r="S54" s="10"/>
      <c r="T54" s="10"/>
      <c r="U54" s="10"/>
      <c r="V54" s="10"/>
    </row>
    <row r="55" spans="1:22" ht="12.75">
      <c r="A55" s="60" t="s">
        <v>35</v>
      </c>
      <c r="B55" s="48" t="s">
        <v>36</v>
      </c>
      <c r="C55" s="22">
        <v>0</v>
      </c>
      <c r="D55" s="22"/>
      <c r="E55" s="50" t="s">
        <v>124</v>
      </c>
      <c r="F55" s="22">
        <v>0</v>
      </c>
      <c r="G55" s="103" t="s">
        <v>124</v>
      </c>
      <c r="H55" s="53"/>
      <c r="I55" s="10"/>
      <c r="J55" s="10"/>
      <c r="K55" s="10"/>
      <c r="L55" s="10"/>
      <c r="M55" s="10"/>
      <c r="N55" s="10"/>
      <c r="O55" s="10"/>
      <c r="P55" s="10"/>
      <c r="Q55" s="10"/>
      <c r="R55" s="10"/>
      <c r="S55" s="10"/>
      <c r="T55" s="10"/>
      <c r="U55" s="10"/>
      <c r="V55" s="10"/>
    </row>
    <row r="56" spans="1:22" ht="12.75">
      <c r="A56" s="60"/>
      <c r="B56" s="48" t="s">
        <v>33</v>
      </c>
      <c r="C56" s="22">
        <v>0</v>
      </c>
      <c r="D56" s="22"/>
      <c r="E56" s="50" t="s">
        <v>124</v>
      </c>
      <c r="F56" s="22">
        <v>0</v>
      </c>
      <c r="G56" s="103" t="s">
        <v>124</v>
      </c>
      <c r="H56" s="53"/>
      <c r="I56" s="10"/>
      <c r="J56" s="10"/>
      <c r="K56" s="10"/>
      <c r="L56" s="10"/>
      <c r="M56" s="10"/>
      <c r="N56" s="10"/>
      <c r="O56" s="10"/>
      <c r="P56" s="10"/>
      <c r="Q56" s="10"/>
      <c r="R56" s="10"/>
      <c r="S56" s="10"/>
      <c r="T56" s="10"/>
      <c r="U56" s="10"/>
      <c r="V56" s="10"/>
    </row>
    <row r="57" spans="1:22" ht="12.75">
      <c r="A57" s="60"/>
      <c r="B57" s="48" t="s">
        <v>111</v>
      </c>
      <c r="C57" s="22">
        <v>0</v>
      </c>
      <c r="D57" s="22"/>
      <c r="E57" s="50" t="s">
        <v>124</v>
      </c>
      <c r="F57" s="22">
        <v>0</v>
      </c>
      <c r="G57" s="103" t="s">
        <v>124</v>
      </c>
      <c r="I57" s="10"/>
      <c r="J57" s="10"/>
      <c r="K57" s="10"/>
      <c r="L57" s="10"/>
      <c r="M57" s="10"/>
      <c r="N57" s="10"/>
      <c r="O57" s="10"/>
      <c r="P57" s="10"/>
      <c r="Q57" s="10"/>
      <c r="R57" s="10"/>
      <c r="S57" s="10"/>
      <c r="T57" s="10"/>
      <c r="U57" s="10"/>
      <c r="V57" s="10"/>
    </row>
    <row r="58" spans="1:22" ht="12.75">
      <c r="A58" s="60"/>
      <c r="B58" s="48" t="s">
        <v>112</v>
      </c>
      <c r="C58" s="22"/>
      <c r="D58" s="22"/>
      <c r="E58" s="22"/>
      <c r="F58" s="22"/>
      <c r="G58" s="51"/>
      <c r="I58" s="10"/>
      <c r="J58" s="10"/>
      <c r="K58" s="10"/>
      <c r="L58" s="10"/>
      <c r="M58" s="10"/>
      <c r="N58" s="10"/>
      <c r="O58" s="10"/>
      <c r="P58" s="10"/>
      <c r="Q58" s="10"/>
      <c r="R58" s="10"/>
      <c r="S58" s="10"/>
      <c r="T58" s="10"/>
      <c r="U58" s="10"/>
      <c r="V58" s="10"/>
    </row>
    <row r="59" spans="1:22" ht="8.25" customHeight="1">
      <c r="A59" s="60"/>
      <c r="B59" s="48"/>
      <c r="C59" s="22"/>
      <c r="D59" s="22"/>
      <c r="E59" s="22"/>
      <c r="F59" s="22"/>
      <c r="G59" s="51"/>
      <c r="I59" s="10"/>
      <c r="J59" s="10"/>
      <c r="K59" s="10"/>
      <c r="L59" s="10"/>
      <c r="M59" s="10"/>
      <c r="N59" s="10"/>
      <c r="O59" s="10"/>
      <c r="P59" s="10"/>
      <c r="Q59" s="10"/>
      <c r="R59" s="10"/>
      <c r="S59" s="10"/>
      <c r="T59" s="10"/>
      <c r="U59" s="10"/>
      <c r="V59" s="10"/>
    </row>
    <row r="60" spans="1:22" ht="12.75">
      <c r="A60" s="60" t="s">
        <v>37</v>
      </c>
      <c r="B60" s="48" t="s">
        <v>39</v>
      </c>
      <c r="C60" s="22"/>
      <c r="D60" s="22"/>
      <c r="E60" s="22"/>
      <c r="F60" s="22"/>
      <c r="G60" s="51"/>
      <c r="I60" s="10"/>
      <c r="J60" s="10"/>
      <c r="K60" s="10"/>
      <c r="L60" s="10"/>
      <c r="M60" s="10"/>
      <c r="N60" s="10"/>
      <c r="O60" s="10"/>
      <c r="P60" s="10"/>
      <c r="Q60" s="10"/>
      <c r="R60" s="10"/>
      <c r="S60" s="10"/>
      <c r="T60" s="10"/>
      <c r="U60" s="10"/>
      <c r="V60" s="10"/>
    </row>
    <row r="61" spans="1:22" ht="12.75">
      <c r="A61" s="60"/>
      <c r="B61" s="48" t="s">
        <v>38</v>
      </c>
      <c r="C61" s="22">
        <f>+F61-H61</f>
        <v>7452</v>
      </c>
      <c r="D61" s="22"/>
      <c r="E61" s="50" t="s">
        <v>124</v>
      </c>
      <c r="F61" s="68">
        <f>+F53</f>
        <v>7452</v>
      </c>
      <c r="G61" s="103" t="s">
        <v>124</v>
      </c>
      <c r="H61" s="12"/>
      <c r="I61" s="10"/>
      <c r="J61" s="10"/>
      <c r="K61" s="10"/>
      <c r="L61" s="10"/>
      <c r="M61" s="10"/>
      <c r="N61" s="10"/>
      <c r="O61" s="10"/>
      <c r="P61" s="10"/>
      <c r="Q61" s="10"/>
      <c r="R61" s="10"/>
      <c r="S61" s="10"/>
      <c r="T61" s="10"/>
      <c r="U61" s="10"/>
      <c r="V61" s="10"/>
    </row>
    <row r="62" spans="1:22" ht="7.5" customHeight="1">
      <c r="A62" s="47"/>
      <c r="B62" s="48"/>
      <c r="C62" s="48"/>
      <c r="D62" s="48"/>
      <c r="E62" s="48"/>
      <c r="F62" s="22"/>
      <c r="G62" s="49"/>
      <c r="I62" s="10"/>
      <c r="J62" s="10"/>
      <c r="K62" s="10"/>
      <c r="L62" s="10"/>
      <c r="M62" s="10"/>
      <c r="N62" s="10"/>
      <c r="O62" s="10"/>
      <c r="P62" s="10"/>
      <c r="Q62" s="10"/>
      <c r="R62" s="10"/>
      <c r="S62" s="10"/>
      <c r="T62" s="10"/>
      <c r="U62" s="10"/>
      <c r="V62" s="10"/>
    </row>
    <row r="63" spans="1:13" ht="12.75">
      <c r="A63" s="47" t="s">
        <v>40</v>
      </c>
      <c r="B63" s="48" t="s">
        <v>107</v>
      </c>
      <c r="C63" s="48"/>
      <c r="D63" s="48"/>
      <c r="E63" s="48"/>
      <c r="F63" s="48"/>
      <c r="G63" s="49"/>
      <c r="H63" s="12"/>
      <c r="I63" s="10"/>
      <c r="J63" s="10"/>
      <c r="K63" s="10"/>
      <c r="L63" s="10"/>
      <c r="M63" s="10"/>
    </row>
    <row r="64" spans="1:13" ht="12.75">
      <c r="A64" s="47"/>
      <c r="B64" s="48" t="s">
        <v>108</v>
      </c>
      <c r="C64" s="48"/>
      <c r="D64" s="48"/>
      <c r="E64" s="48"/>
      <c r="F64" s="48"/>
      <c r="G64" s="49"/>
      <c r="H64" s="12"/>
      <c r="I64" s="10"/>
      <c r="J64" s="10"/>
      <c r="K64" s="10"/>
      <c r="L64" s="10"/>
      <c r="M64" s="10"/>
    </row>
    <row r="65" spans="1:13" ht="8.25" customHeight="1">
      <c r="A65" s="47"/>
      <c r="B65" s="48"/>
      <c r="C65" s="48"/>
      <c r="D65" s="48"/>
      <c r="E65" s="48"/>
      <c r="F65" s="48"/>
      <c r="G65" s="49"/>
      <c r="H65" s="12"/>
      <c r="I65" s="10"/>
      <c r="J65" s="10"/>
      <c r="K65" s="10"/>
      <c r="L65" s="10"/>
      <c r="M65" s="10"/>
    </row>
    <row r="66" spans="1:13" ht="12.75">
      <c r="A66" s="47"/>
      <c r="B66" s="48" t="s">
        <v>186</v>
      </c>
      <c r="C66" s="55">
        <f>+C53/67024.738*100</f>
        <v>11.118282924134668</v>
      </c>
      <c r="D66" s="55"/>
      <c r="E66" s="50" t="s">
        <v>124</v>
      </c>
      <c r="F66" s="55">
        <f>+F53/67024.738*100</f>
        <v>11.118282924134668</v>
      </c>
      <c r="G66" s="103" t="s">
        <v>124</v>
      </c>
      <c r="H66" s="69"/>
      <c r="I66" s="10"/>
      <c r="J66" s="10"/>
      <c r="K66" s="10"/>
      <c r="L66" s="10"/>
      <c r="M66" s="10"/>
    </row>
    <row r="67" spans="1:13" ht="8.25" customHeight="1">
      <c r="A67" s="47"/>
      <c r="B67" s="48"/>
      <c r="C67" s="48"/>
      <c r="D67" s="48"/>
      <c r="E67" s="48"/>
      <c r="F67" s="22"/>
      <c r="G67" s="51"/>
      <c r="I67" s="10"/>
      <c r="J67" s="10"/>
      <c r="K67" s="10"/>
      <c r="L67" s="10"/>
      <c r="M67" s="10"/>
    </row>
    <row r="68" spans="1:13" ht="12.75">
      <c r="A68" s="47"/>
      <c r="B68" s="48" t="s">
        <v>187</v>
      </c>
      <c r="C68" s="55">
        <f>+C53/68310.653*100</f>
        <v>10.908986626141605</v>
      </c>
      <c r="D68" s="55"/>
      <c r="E68" s="50" t="s">
        <v>124</v>
      </c>
      <c r="F68" s="55">
        <f>+F53/68310.653*100</f>
        <v>10.908986626141605</v>
      </c>
      <c r="G68" s="103" t="s">
        <v>124</v>
      </c>
      <c r="H68" s="12"/>
      <c r="I68" s="10"/>
      <c r="J68" s="10"/>
      <c r="K68" s="10"/>
      <c r="L68" s="10"/>
      <c r="M68" s="10"/>
    </row>
    <row r="69" spans="1:13" ht="9.75" customHeight="1">
      <c r="A69" s="56"/>
      <c r="B69" s="57" t="s">
        <v>188</v>
      </c>
      <c r="C69" s="57"/>
      <c r="D69" s="57"/>
      <c r="E69" s="57"/>
      <c r="F69" s="57"/>
      <c r="G69" s="58"/>
      <c r="H69" s="12"/>
      <c r="I69" s="10"/>
      <c r="J69" s="10"/>
      <c r="K69" s="10"/>
      <c r="L69" s="10"/>
      <c r="M69" s="10"/>
    </row>
    <row r="70" spans="1:14" ht="12.75">
      <c r="A70" s="30"/>
      <c r="B70" s="109"/>
      <c r="C70" s="110"/>
      <c r="D70" s="110"/>
      <c r="E70" s="110"/>
      <c r="F70" s="110"/>
      <c r="G70" s="110"/>
      <c r="H70" s="110"/>
      <c r="I70" s="12"/>
      <c r="J70" s="10"/>
      <c r="K70" s="10"/>
      <c r="L70" s="10"/>
      <c r="M70" s="10"/>
      <c r="N70" s="10"/>
    </row>
    <row r="71" spans="1:14" ht="12.75">
      <c r="A71" s="30"/>
      <c r="B71" s="110"/>
      <c r="C71" s="110"/>
      <c r="D71" s="110"/>
      <c r="E71" s="110"/>
      <c r="F71" s="110"/>
      <c r="G71" s="110"/>
      <c r="H71" s="110"/>
      <c r="I71" s="12"/>
      <c r="J71" s="10"/>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53" right="0.52" top="0.25" bottom="0.5" header="0.5" footer="0.5"/>
  <pageSetup horizontalDpi="300" verticalDpi="300" orientation="portrait" paperSize="9"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2"/>
  <sheetViews>
    <sheetView workbookViewId="0" topLeftCell="A54">
      <selection activeCell="B63" sqref="B63"/>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92"/>
    </row>
    <row r="2" ht="12" customHeight="1">
      <c r="C2" s="93"/>
    </row>
    <row r="3" ht="14.25"/>
    <row r="4" ht="9.75" customHeight="1"/>
    <row r="5" ht="9.75" customHeight="1"/>
    <row r="6" spans="1:21" s="6" customFormat="1" ht="12">
      <c r="A6" s="115" t="s">
        <v>115</v>
      </c>
      <c r="B6" s="115"/>
      <c r="C6" s="115"/>
      <c r="D6" s="32"/>
      <c r="E6" s="32"/>
      <c r="F6" s="32"/>
      <c r="G6" s="4"/>
      <c r="H6" s="5"/>
      <c r="I6" s="5"/>
      <c r="J6" s="5"/>
      <c r="K6" s="5"/>
      <c r="L6" s="5"/>
      <c r="M6" s="5"/>
      <c r="N6" s="5"/>
      <c r="O6" s="5"/>
      <c r="P6" s="5"/>
      <c r="Q6" s="5"/>
      <c r="R6" s="5"/>
      <c r="S6" s="5"/>
      <c r="T6" s="5"/>
      <c r="U6" s="5"/>
    </row>
    <row r="7" spans="1:21" s="6" customFormat="1" ht="12.75">
      <c r="A7" s="116" t="s">
        <v>114</v>
      </c>
      <c r="B7" s="114"/>
      <c r="C7" s="114"/>
      <c r="D7" s="33"/>
      <c r="E7" s="33"/>
      <c r="F7" s="33"/>
      <c r="G7" s="4"/>
      <c r="H7" s="5"/>
      <c r="I7" s="5"/>
      <c r="J7" s="5"/>
      <c r="K7" s="5"/>
      <c r="L7" s="5"/>
      <c r="M7" s="5"/>
      <c r="N7" s="5"/>
      <c r="O7" s="5"/>
      <c r="P7" s="5"/>
      <c r="Q7" s="5"/>
      <c r="R7" s="5"/>
      <c r="S7" s="5"/>
      <c r="T7" s="5"/>
      <c r="U7" s="5"/>
    </row>
    <row r="8" spans="1:6" ht="8.25" customHeight="1">
      <c r="A8" s="117"/>
      <c r="B8" s="118"/>
      <c r="C8" s="118"/>
      <c r="D8" s="23"/>
      <c r="E8" s="23"/>
      <c r="F8" s="23"/>
    </row>
    <row r="9" spans="1:6" ht="12.75" customHeight="1">
      <c r="A9" s="117" t="s">
        <v>68</v>
      </c>
      <c r="B9" s="118"/>
      <c r="C9" s="118"/>
      <c r="D9" s="9"/>
      <c r="E9" s="9"/>
      <c r="F9" s="9"/>
    </row>
    <row r="10" spans="1:6" ht="12" customHeight="1">
      <c r="A10" s="117" t="s">
        <v>153</v>
      </c>
      <c r="B10" s="118"/>
      <c r="C10" s="118"/>
      <c r="D10" s="9"/>
      <c r="E10" s="9"/>
      <c r="F10" s="9"/>
    </row>
    <row r="11" spans="1:6" ht="12" customHeight="1">
      <c r="A11" s="116" t="s">
        <v>184</v>
      </c>
      <c r="B11" s="122"/>
      <c r="C11" s="122"/>
      <c r="D11" s="15"/>
      <c r="E11" s="15"/>
      <c r="F11" s="15"/>
    </row>
    <row r="12" spans="1:6" s="11" customFormat="1" ht="9" customHeight="1">
      <c r="A12" s="117"/>
      <c r="B12" s="118"/>
      <c r="C12" s="118"/>
      <c r="D12" s="13"/>
      <c r="E12" s="13"/>
      <c r="F12" s="13"/>
    </row>
    <row r="13" spans="1:3" s="11" customFormat="1" ht="12.75">
      <c r="A13" s="119" t="s">
        <v>41</v>
      </c>
      <c r="B13" s="120"/>
      <c r="C13" s="121"/>
    </row>
    <row r="14" spans="1:3" s="11" customFormat="1" ht="12.75">
      <c r="A14" s="62"/>
      <c r="B14" s="43" t="s">
        <v>131</v>
      </c>
      <c r="C14" s="44" t="s">
        <v>69</v>
      </c>
    </row>
    <row r="15" spans="1:3" s="8" customFormat="1" ht="12.75">
      <c r="A15" s="63"/>
      <c r="B15" s="43" t="s">
        <v>132</v>
      </c>
      <c r="C15" s="44" t="s">
        <v>134</v>
      </c>
    </row>
    <row r="16" spans="1:3" s="8" customFormat="1" ht="12.75">
      <c r="A16" s="63"/>
      <c r="B16" s="43" t="s">
        <v>133</v>
      </c>
      <c r="C16" s="44" t="s">
        <v>135</v>
      </c>
    </row>
    <row r="17" spans="1:3" s="8" customFormat="1" ht="12.75">
      <c r="A17" s="63"/>
      <c r="B17" s="45">
        <v>36616</v>
      </c>
      <c r="C17" s="46">
        <v>36525</v>
      </c>
    </row>
    <row r="18" spans="1:3" s="8" customFormat="1" ht="12.75">
      <c r="A18" s="63"/>
      <c r="B18" s="43" t="s">
        <v>3</v>
      </c>
      <c r="C18" s="44" t="s">
        <v>3</v>
      </c>
    </row>
    <row r="19" spans="1:3" s="11" customFormat="1" ht="12.75">
      <c r="A19" s="47"/>
      <c r="B19" s="48"/>
      <c r="C19" s="49"/>
    </row>
    <row r="20" spans="1:3" s="11" customFormat="1" ht="12.75">
      <c r="A20" s="47" t="s">
        <v>42</v>
      </c>
      <c r="B20" s="22">
        <v>3920</v>
      </c>
      <c r="C20" s="51">
        <v>4185</v>
      </c>
    </row>
    <row r="21" spans="1:3" s="11" customFormat="1" ht="12.75">
      <c r="A21" s="47" t="s">
        <v>43</v>
      </c>
      <c r="B21" s="22">
        <v>23008</v>
      </c>
      <c r="C21" s="51">
        <v>22921</v>
      </c>
    </row>
    <row r="22" spans="1:3" s="11" customFormat="1" ht="12.75">
      <c r="A22" s="47" t="s">
        <v>44</v>
      </c>
      <c r="B22" s="22">
        <v>94</v>
      </c>
      <c r="C22" s="51">
        <v>94</v>
      </c>
    </row>
    <row r="23" spans="1:3" s="11" customFormat="1" ht="13.5" thickBot="1">
      <c r="A23" s="47" t="s">
        <v>45</v>
      </c>
      <c r="B23" s="20">
        <v>0</v>
      </c>
      <c r="C23" s="64">
        <v>0</v>
      </c>
    </row>
    <row r="24" spans="1:3" s="11" customFormat="1" ht="8.25" customHeight="1">
      <c r="A24" s="47"/>
      <c r="B24" s="22"/>
      <c r="C24" s="51"/>
    </row>
    <row r="25" spans="1:3" s="11" customFormat="1" ht="13.5" thickBot="1">
      <c r="A25" s="47"/>
      <c r="B25" s="20">
        <f>SUM(B20:B23)</f>
        <v>27022</v>
      </c>
      <c r="C25" s="64">
        <f>SUM(C20:C23)</f>
        <v>27200</v>
      </c>
    </row>
    <row r="26" spans="1:3" s="11" customFormat="1" ht="12.75">
      <c r="A26" s="47"/>
      <c r="B26" s="22"/>
      <c r="C26" s="51"/>
    </row>
    <row r="27" spans="1:3" s="11" customFormat="1" ht="12.75">
      <c r="A27" s="47" t="s">
        <v>46</v>
      </c>
      <c r="B27" s="22"/>
      <c r="C27" s="51"/>
    </row>
    <row r="28" spans="1:3" s="11" customFormat="1" ht="12.75">
      <c r="A28" s="47" t="s">
        <v>47</v>
      </c>
      <c r="B28" s="22">
        <v>0</v>
      </c>
      <c r="C28" s="51">
        <v>0</v>
      </c>
    </row>
    <row r="29" spans="1:3" s="11" customFormat="1" ht="12.75">
      <c r="A29" s="47" t="s">
        <v>48</v>
      </c>
      <c r="B29" s="22">
        <f>83623-1</f>
        <v>83622</v>
      </c>
      <c r="C29" s="51">
        <f>89791+20107</f>
        <v>109898</v>
      </c>
    </row>
    <row r="30" spans="1:3" s="11" customFormat="1" ht="12.75">
      <c r="A30" s="47" t="s">
        <v>49</v>
      </c>
      <c r="B30" s="22">
        <f>175239+214545-1</f>
        <v>389783</v>
      </c>
      <c r="C30" s="51">
        <f>104065+18340+11626+196751</f>
        <v>330782</v>
      </c>
    </row>
    <row r="31" spans="1:3" s="11" customFormat="1" ht="12.75">
      <c r="A31" s="47" t="s">
        <v>50</v>
      </c>
      <c r="B31" s="22">
        <v>6881</v>
      </c>
      <c r="C31" s="51">
        <v>51337</v>
      </c>
    </row>
    <row r="32" spans="1:3" s="11" customFormat="1" ht="13.5" thickBot="1">
      <c r="A32" s="47" t="s">
        <v>51</v>
      </c>
      <c r="B32" s="20">
        <f>10063+2951</f>
        <v>13014</v>
      </c>
      <c r="C32" s="64">
        <f>12621+78+114+4230</f>
        <v>17043</v>
      </c>
    </row>
    <row r="33" spans="1:3" s="11" customFormat="1" ht="8.25" customHeight="1">
      <c r="A33" s="47"/>
      <c r="B33" s="22"/>
      <c r="C33" s="51"/>
    </row>
    <row r="34" spans="1:4" s="11" customFormat="1" ht="13.5" thickBot="1">
      <c r="A34" s="78"/>
      <c r="B34" s="20">
        <f>SUM(B28:B32)</f>
        <v>493300</v>
      </c>
      <c r="C34" s="64">
        <f>SUM(C28:C32)</f>
        <v>509060</v>
      </c>
      <c r="D34" s="22"/>
    </row>
    <row r="35" spans="1:3" s="11" customFormat="1" ht="12.75">
      <c r="A35" s="47"/>
      <c r="B35" s="22"/>
      <c r="C35" s="51"/>
    </row>
    <row r="36" spans="1:3" s="11" customFormat="1" ht="12.75">
      <c r="A36" s="47" t="s">
        <v>52</v>
      </c>
      <c r="B36" s="22"/>
      <c r="C36" s="51"/>
    </row>
    <row r="37" spans="1:3" s="11" customFormat="1" ht="12.75">
      <c r="A37" s="47" t="s">
        <v>53</v>
      </c>
      <c r="B37" s="22">
        <v>19000</v>
      </c>
      <c r="C37" s="51">
        <v>18800</v>
      </c>
    </row>
    <row r="38" spans="1:3" s="11" customFormat="1" ht="12.75">
      <c r="A38" s="47" t="s">
        <v>54</v>
      </c>
      <c r="B38" s="22">
        <f>130755+58221</f>
        <v>188976</v>
      </c>
      <c r="C38" s="51">
        <f>151262+37470+14053</f>
        <v>202785</v>
      </c>
    </row>
    <row r="39" spans="1:3" s="11" customFormat="1" ht="12.75">
      <c r="A39" s="47" t="s">
        <v>55</v>
      </c>
      <c r="B39" s="22">
        <f>13700+31</f>
        <v>13731</v>
      </c>
      <c r="C39" s="51">
        <f>16534+34</f>
        <v>16568</v>
      </c>
    </row>
    <row r="40" spans="1:3" s="11" customFormat="1" ht="12.75">
      <c r="A40" s="47" t="s">
        <v>56</v>
      </c>
      <c r="B40" s="68">
        <v>1461</v>
      </c>
      <c r="C40" s="100">
        <v>1338</v>
      </c>
    </row>
    <row r="41" spans="1:5" s="11" customFormat="1" ht="13.5" thickBot="1">
      <c r="A41" s="47" t="s">
        <v>51</v>
      </c>
      <c r="B41" s="70">
        <f>7221+78444</f>
        <v>85665</v>
      </c>
      <c r="C41" s="101">
        <f>7216+89327</f>
        <v>96543</v>
      </c>
      <c r="E41" s="76"/>
    </row>
    <row r="42" spans="1:3" s="11" customFormat="1" ht="7.5" customHeight="1">
      <c r="A42" s="47"/>
      <c r="B42" s="22"/>
      <c r="C42" s="51"/>
    </row>
    <row r="43" spans="1:3" s="11" customFormat="1" ht="13.5" thickBot="1">
      <c r="A43" s="47"/>
      <c r="B43" s="20">
        <f>SUM(B37:B41)</f>
        <v>308833</v>
      </c>
      <c r="C43" s="64">
        <f>SUM(C37:C41)</f>
        <v>336034</v>
      </c>
    </row>
    <row r="44" spans="1:3" s="11" customFormat="1" ht="12.75">
      <c r="A44" s="47"/>
      <c r="B44" s="22"/>
      <c r="C44" s="51"/>
    </row>
    <row r="45" spans="1:3" s="11" customFormat="1" ht="13.5" thickBot="1">
      <c r="A45" s="47" t="s">
        <v>57</v>
      </c>
      <c r="B45" s="20">
        <f>+B34-B43</f>
        <v>184467</v>
      </c>
      <c r="C45" s="64">
        <f>+C34-C43</f>
        <v>173026</v>
      </c>
    </row>
    <row r="46" spans="1:3" s="11" customFormat="1" ht="6.75" customHeight="1">
      <c r="A46" s="47"/>
      <c r="B46" s="22"/>
      <c r="C46" s="51"/>
    </row>
    <row r="47" spans="1:3" s="11" customFormat="1" ht="13.5" thickBot="1">
      <c r="A47" s="47"/>
      <c r="B47" s="21">
        <f>+B25+B45</f>
        <v>211489</v>
      </c>
      <c r="C47" s="65">
        <f>+C25+C45</f>
        <v>200226</v>
      </c>
    </row>
    <row r="48" spans="1:3" s="11" customFormat="1" ht="13.5" thickTop="1">
      <c r="A48" s="47"/>
      <c r="B48" s="22"/>
      <c r="C48" s="51"/>
    </row>
    <row r="49" spans="1:3" s="11" customFormat="1" ht="12.75">
      <c r="A49" s="47" t="s">
        <v>58</v>
      </c>
      <c r="B49" s="22"/>
      <c r="C49" s="51"/>
    </row>
    <row r="50" spans="1:3" s="11" customFormat="1" ht="12.75">
      <c r="A50" s="47" t="s">
        <v>59</v>
      </c>
      <c r="B50" s="22">
        <v>67567</v>
      </c>
      <c r="C50" s="51">
        <v>66811</v>
      </c>
    </row>
    <row r="51" spans="1:3" s="11" customFormat="1" ht="12.75">
      <c r="A51" s="47" t="s">
        <v>60</v>
      </c>
      <c r="B51" s="22"/>
      <c r="C51" s="51"/>
    </row>
    <row r="52" spans="1:3" s="11" customFormat="1" ht="12.75">
      <c r="A52" s="47" t="s">
        <v>61</v>
      </c>
      <c r="B52" s="22">
        <v>18687</v>
      </c>
      <c r="C52" s="51">
        <v>17029</v>
      </c>
    </row>
    <row r="53" spans="1:3" s="11" customFormat="1" ht="12.75">
      <c r="A53" s="47" t="s">
        <v>62</v>
      </c>
      <c r="B53" s="22">
        <v>0</v>
      </c>
      <c r="C53" s="51">
        <v>0</v>
      </c>
    </row>
    <row r="54" spans="1:3" s="11" customFormat="1" ht="12.75">
      <c r="A54" s="47" t="s">
        <v>183</v>
      </c>
      <c r="B54" s="22">
        <v>0</v>
      </c>
      <c r="C54" s="51">
        <v>0</v>
      </c>
    </row>
    <row r="55" spans="1:3" s="11" customFormat="1" ht="12.75">
      <c r="A55" s="47" t="s">
        <v>63</v>
      </c>
      <c r="B55" s="22">
        <v>0</v>
      </c>
      <c r="C55" s="51">
        <v>0</v>
      </c>
    </row>
    <row r="56" spans="1:3" s="11" customFormat="1" ht="12.75">
      <c r="A56" s="47" t="s">
        <v>64</v>
      </c>
      <c r="B56" s="22">
        <v>103303</v>
      </c>
      <c r="C56" s="51">
        <f>106961-11110</f>
        <v>95851</v>
      </c>
    </row>
    <row r="57" spans="1:3" s="11" customFormat="1" ht="12.75">
      <c r="A57" s="47" t="s">
        <v>138</v>
      </c>
      <c r="B57" s="22">
        <v>497</v>
      </c>
      <c r="C57" s="51">
        <v>493</v>
      </c>
    </row>
    <row r="58" spans="1:3" s="11" customFormat="1" ht="12.75">
      <c r="A58" s="47"/>
      <c r="B58" s="22"/>
      <c r="C58" s="51"/>
    </row>
    <row r="59" spans="1:3" s="11" customFormat="1" ht="12.75">
      <c r="A59" s="47" t="s">
        <v>65</v>
      </c>
      <c r="B59" s="22">
        <v>21399</v>
      </c>
      <c r="C59" s="51">
        <v>20006</v>
      </c>
    </row>
    <row r="60" spans="1:3" s="11" customFormat="1" ht="12.75">
      <c r="A60" s="47" t="s">
        <v>66</v>
      </c>
      <c r="B60" s="22">
        <v>0</v>
      </c>
      <c r="C60" s="51">
        <v>0</v>
      </c>
    </row>
    <row r="61" spans="1:3" s="11" customFormat="1" ht="12.75">
      <c r="A61" s="47" t="s">
        <v>67</v>
      </c>
      <c r="B61" s="22">
        <v>36</v>
      </c>
      <c r="C61" s="51">
        <v>36</v>
      </c>
    </row>
    <row r="62" spans="1:3" s="11" customFormat="1" ht="13.5" thickBot="1">
      <c r="A62" s="47"/>
      <c r="B62" s="20"/>
      <c r="C62" s="64"/>
    </row>
    <row r="63" spans="1:3" s="11" customFormat="1" ht="13.5" thickBot="1">
      <c r="A63" s="47"/>
      <c r="B63" s="20">
        <f>SUM(B50:B61)</f>
        <v>211489</v>
      </c>
      <c r="C63" s="64">
        <f>SUM(C50:C61)</f>
        <v>200226</v>
      </c>
    </row>
    <row r="64" spans="1:3" s="11" customFormat="1" ht="12.75">
      <c r="A64" s="47"/>
      <c r="B64" s="22"/>
      <c r="C64" s="51"/>
    </row>
    <row r="65" spans="1:3" s="11" customFormat="1" ht="12.75">
      <c r="A65" s="56" t="s">
        <v>152</v>
      </c>
      <c r="B65" s="67">
        <f>+(B63-B59-B61)/B50*100</f>
        <v>281.2822827711753</v>
      </c>
      <c r="C65" s="99">
        <f>+(C63-C59-C61)/C50*100</f>
        <v>269.69211656763105</v>
      </c>
    </row>
    <row r="66" spans="1:3" s="11" customFormat="1" ht="12.75">
      <c r="A66" s="10"/>
      <c r="B66" s="12"/>
      <c r="C66" s="12"/>
    </row>
    <row r="67" spans="1:3" ht="15">
      <c r="A67" s="1"/>
      <c r="B67" s="3"/>
      <c r="C67" s="3"/>
    </row>
    <row r="68" spans="1:3" ht="15">
      <c r="A68" s="41" t="s">
        <v>139</v>
      </c>
      <c r="B68" s="3">
        <f>+B47-B63</f>
        <v>0</v>
      </c>
      <c r="C68" s="3">
        <f>+C47-C63</f>
        <v>0</v>
      </c>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37"/>
  <sheetViews>
    <sheetView tabSelected="1" zoomScale="75" zoomScaleNormal="75" workbookViewId="0" topLeftCell="A73">
      <selection activeCell="G83" sqref="G83"/>
    </sheetView>
  </sheetViews>
  <sheetFormatPr defaultColWidth="9.140625" defaultRowHeight="12.75"/>
  <cols>
    <col min="1" max="1" width="5.28125" style="10" customWidth="1"/>
    <col min="2" max="2" width="12.00390625" style="10" customWidth="1"/>
    <col min="3" max="6" width="10.00390625" style="10" customWidth="1"/>
    <col min="7" max="8" width="10.421875" style="10" customWidth="1"/>
    <col min="9" max="9" width="11.421875" style="10" customWidth="1"/>
    <col min="10" max="10" width="10.57421875" style="10" customWidth="1"/>
    <col min="11" max="16384" width="9.140625" style="10" customWidth="1"/>
  </cols>
  <sheetData>
    <row r="1" spans="1:10" ht="12.75">
      <c r="A1" s="28" t="s">
        <v>72</v>
      </c>
      <c r="J1" s="92"/>
    </row>
    <row r="2" spans="1:10" ht="12.75">
      <c r="A2" s="28"/>
      <c r="J2" s="93"/>
    </row>
    <row r="3" spans="1:2" ht="12.75">
      <c r="A3" s="106" t="s">
        <v>71</v>
      </c>
      <c r="B3" s="7" t="s">
        <v>100</v>
      </c>
    </row>
    <row r="4" spans="2:10" ht="12.75">
      <c r="B4" s="125" t="s">
        <v>196</v>
      </c>
      <c r="C4" s="125"/>
      <c r="D4" s="125"/>
      <c r="E4" s="125"/>
      <c r="F4" s="125"/>
      <c r="G4" s="125"/>
      <c r="H4" s="125"/>
      <c r="I4" s="125"/>
      <c r="J4" s="125"/>
    </row>
    <row r="5" spans="1:10" ht="12.75">
      <c r="A5" s="24"/>
      <c r="B5" s="131"/>
      <c r="C5" s="131"/>
      <c r="D5" s="131"/>
      <c r="E5" s="131"/>
      <c r="F5" s="131"/>
      <c r="G5" s="131"/>
      <c r="H5" s="131"/>
      <c r="I5" s="131"/>
      <c r="J5" s="131"/>
    </row>
    <row r="6" spans="1:10" ht="12.75">
      <c r="A6" s="24"/>
      <c r="B6" s="40"/>
      <c r="C6" s="40"/>
      <c r="D6" s="40"/>
      <c r="E6" s="40"/>
      <c r="F6" s="40"/>
      <c r="G6" s="40"/>
      <c r="H6" s="40"/>
      <c r="I6" s="40"/>
      <c r="J6" s="40"/>
    </row>
    <row r="7" spans="1:10" ht="12.75">
      <c r="A7" s="24"/>
      <c r="B7" s="125" t="s">
        <v>195</v>
      </c>
      <c r="C7" s="125"/>
      <c r="D7" s="125"/>
      <c r="E7" s="125"/>
      <c r="F7" s="125"/>
      <c r="G7" s="125"/>
      <c r="H7" s="125"/>
      <c r="I7" s="125"/>
      <c r="J7" s="125"/>
    </row>
    <row r="8" spans="1:10" ht="12.75">
      <c r="A8" s="24"/>
      <c r="B8" s="131"/>
      <c r="C8" s="131"/>
      <c r="D8" s="131"/>
      <c r="E8" s="131"/>
      <c r="F8" s="131"/>
      <c r="G8" s="131"/>
      <c r="H8" s="131"/>
      <c r="I8" s="131"/>
      <c r="J8" s="131"/>
    </row>
    <row r="9" spans="1:10" ht="12.75">
      <c r="A9" s="24"/>
      <c r="B9" s="131"/>
      <c r="C9" s="131"/>
      <c r="D9" s="131"/>
      <c r="E9" s="131"/>
      <c r="F9" s="131"/>
      <c r="G9" s="131"/>
      <c r="H9" s="131"/>
      <c r="I9" s="131"/>
      <c r="J9" s="131"/>
    </row>
    <row r="10" spans="1:10" ht="12.75">
      <c r="A10" s="24"/>
      <c r="B10" s="40"/>
      <c r="C10" s="40"/>
      <c r="D10" s="40"/>
      <c r="E10" s="40"/>
      <c r="F10" s="40"/>
      <c r="G10" s="40"/>
      <c r="H10" s="40"/>
      <c r="I10" s="40"/>
      <c r="J10" s="40"/>
    </row>
    <row r="11" spans="1:10" ht="12.75">
      <c r="A11" s="24"/>
      <c r="B11" s="125" t="s">
        <v>197</v>
      </c>
      <c r="C11" s="125"/>
      <c r="D11" s="125"/>
      <c r="E11" s="125"/>
      <c r="F11" s="125"/>
      <c r="G11" s="125"/>
      <c r="H11" s="125"/>
      <c r="I11" s="125"/>
      <c r="J11" s="125"/>
    </row>
    <row r="12" spans="1:10" ht="12.75">
      <c r="A12" s="24"/>
      <c r="B12" s="131"/>
      <c r="C12" s="131"/>
      <c r="D12" s="131"/>
      <c r="E12" s="131"/>
      <c r="F12" s="131"/>
      <c r="G12" s="131"/>
      <c r="H12" s="131"/>
      <c r="I12" s="131"/>
      <c r="J12" s="131"/>
    </row>
    <row r="13" spans="1:10" ht="12.75">
      <c r="A13" s="24"/>
      <c r="B13" s="40"/>
      <c r="C13" s="40"/>
      <c r="D13" s="40"/>
      <c r="E13" s="40"/>
      <c r="F13" s="40"/>
      <c r="G13" s="40"/>
      <c r="H13" s="40"/>
      <c r="I13" s="40"/>
      <c r="J13" s="40"/>
    </row>
    <row r="14" spans="1:10" ht="12.75" customHeight="1">
      <c r="A14" s="24"/>
      <c r="B14" s="125" t="s">
        <v>198</v>
      </c>
      <c r="C14" s="125"/>
      <c r="D14" s="125"/>
      <c r="E14" s="125"/>
      <c r="F14" s="125"/>
      <c r="G14" s="125"/>
      <c r="H14" s="125"/>
      <c r="I14" s="125"/>
      <c r="J14" s="125"/>
    </row>
    <row r="15" spans="1:10" ht="12.75">
      <c r="A15" s="24"/>
      <c r="B15" s="131"/>
      <c r="C15" s="131"/>
      <c r="D15" s="131"/>
      <c r="E15" s="131"/>
      <c r="F15" s="131"/>
      <c r="G15" s="131"/>
      <c r="H15" s="131"/>
      <c r="I15" s="131"/>
      <c r="J15" s="131"/>
    </row>
    <row r="16" spans="1:10" ht="12.75">
      <c r="A16" s="24"/>
      <c r="B16" s="40"/>
      <c r="C16" s="40"/>
      <c r="D16" s="40"/>
      <c r="E16" s="40"/>
      <c r="F16" s="40"/>
      <c r="G16" s="40"/>
      <c r="H16" s="40"/>
      <c r="I16" s="40"/>
      <c r="J16" s="40"/>
    </row>
    <row r="17" spans="1:10" ht="12.75">
      <c r="A17" s="107" t="s">
        <v>73</v>
      </c>
      <c r="B17" s="108" t="s">
        <v>101</v>
      </c>
      <c r="C17" s="25"/>
      <c r="D17" s="25"/>
      <c r="E17" s="25"/>
      <c r="F17" s="25"/>
      <c r="G17" s="25"/>
      <c r="H17" s="25"/>
      <c r="I17" s="25"/>
      <c r="J17" s="25"/>
    </row>
    <row r="18" spans="2:10" ht="12.75">
      <c r="B18" s="125" t="s">
        <v>155</v>
      </c>
      <c r="C18" s="125"/>
      <c r="D18" s="125"/>
      <c r="E18" s="125"/>
      <c r="F18" s="125"/>
      <c r="G18" s="125"/>
      <c r="H18" s="125"/>
      <c r="I18" s="125"/>
      <c r="J18" s="125"/>
    </row>
    <row r="19" spans="2:10" ht="12.75" customHeight="1">
      <c r="B19" s="72"/>
      <c r="C19" s="72"/>
      <c r="D19" s="72"/>
      <c r="E19" s="72"/>
      <c r="F19" s="72"/>
      <c r="G19" s="72"/>
      <c r="H19" s="72"/>
      <c r="I19" s="72"/>
      <c r="J19" s="72"/>
    </row>
    <row r="20" spans="1:10" ht="12.75" customHeight="1">
      <c r="A20" s="106" t="s">
        <v>74</v>
      </c>
      <c r="B20" s="108" t="s">
        <v>102</v>
      </c>
      <c r="C20" s="25"/>
      <c r="D20" s="25"/>
      <c r="E20" s="25"/>
      <c r="F20" s="25"/>
      <c r="G20" s="25"/>
      <c r="H20" s="25"/>
      <c r="I20" s="25"/>
      <c r="J20" s="25"/>
    </row>
    <row r="21" spans="2:10" ht="12.75" customHeight="1">
      <c r="B21" s="125" t="s">
        <v>156</v>
      </c>
      <c r="C21" s="125"/>
      <c r="D21" s="125"/>
      <c r="E21" s="125"/>
      <c r="F21" s="125"/>
      <c r="G21" s="125"/>
      <c r="H21" s="125"/>
      <c r="I21" s="125"/>
      <c r="J21" s="125"/>
    </row>
    <row r="22" spans="1:10" ht="12.75">
      <c r="A22" s="24"/>
      <c r="B22" s="25"/>
      <c r="C22" s="25"/>
      <c r="D22" s="25"/>
      <c r="E22" s="25"/>
      <c r="F22" s="25"/>
      <c r="G22" s="25"/>
      <c r="H22" s="25"/>
      <c r="I22" s="25"/>
      <c r="J22" s="25"/>
    </row>
    <row r="23" spans="1:10" ht="12.75">
      <c r="A23" s="105" t="s">
        <v>75</v>
      </c>
      <c r="B23" s="34" t="s">
        <v>29</v>
      </c>
      <c r="C23" s="25"/>
      <c r="D23" s="25"/>
      <c r="E23" s="25"/>
      <c r="F23" s="25"/>
      <c r="G23" s="25"/>
      <c r="H23" s="25"/>
      <c r="I23" s="25"/>
      <c r="J23" s="25"/>
    </row>
    <row r="24" spans="2:10" ht="12.75" customHeight="1">
      <c r="B24" s="125" t="s">
        <v>157</v>
      </c>
      <c r="C24" s="125"/>
      <c r="D24" s="125"/>
      <c r="E24" s="125"/>
      <c r="F24" s="125"/>
      <c r="G24" s="125"/>
      <c r="H24" s="125"/>
      <c r="I24" s="125"/>
      <c r="J24" s="125"/>
    </row>
    <row r="25" spans="1:10" ht="12.75">
      <c r="A25" s="24"/>
      <c r="B25" s="125"/>
      <c r="C25" s="125"/>
      <c r="D25" s="125"/>
      <c r="E25" s="125"/>
      <c r="F25" s="125"/>
      <c r="G25" s="125"/>
      <c r="H25" s="125"/>
      <c r="I25" s="125"/>
      <c r="J25" s="125"/>
    </row>
    <row r="26" spans="1:10" ht="12.75">
      <c r="A26" s="106" t="s">
        <v>76</v>
      </c>
      <c r="B26" s="108" t="s">
        <v>137</v>
      </c>
      <c r="C26" s="25"/>
      <c r="D26" s="25"/>
      <c r="E26" s="25"/>
      <c r="F26" s="25"/>
      <c r="G26" s="25"/>
      <c r="H26" s="25"/>
      <c r="I26" s="25"/>
      <c r="J26" s="25"/>
    </row>
    <row r="27" spans="2:10" ht="12.75" customHeight="1">
      <c r="B27" s="126" t="s">
        <v>158</v>
      </c>
      <c r="C27" s="126"/>
      <c r="D27" s="126"/>
      <c r="E27" s="126"/>
      <c r="F27" s="126"/>
      <c r="G27" s="126"/>
      <c r="H27" s="126"/>
      <c r="I27" s="126"/>
      <c r="J27" s="126"/>
    </row>
    <row r="28" spans="1:10" ht="12.75">
      <c r="A28" s="24"/>
      <c r="B28" s="126"/>
      <c r="C28" s="126"/>
      <c r="D28" s="126"/>
      <c r="E28" s="126"/>
      <c r="F28" s="126"/>
      <c r="G28" s="126"/>
      <c r="H28" s="126"/>
      <c r="I28" s="126"/>
      <c r="J28" s="126"/>
    </row>
    <row r="29" spans="1:10" ht="12.75">
      <c r="A29" s="106" t="s">
        <v>77</v>
      </c>
      <c r="B29" s="108" t="s">
        <v>136</v>
      </c>
      <c r="C29" s="29"/>
      <c r="D29" s="29"/>
      <c r="E29" s="29"/>
      <c r="F29" s="29"/>
      <c r="G29" s="29"/>
      <c r="H29" s="29"/>
      <c r="I29" s="29"/>
      <c r="J29" s="29"/>
    </row>
    <row r="30" spans="2:10" ht="12.75" customHeight="1">
      <c r="B30" s="125" t="s">
        <v>180</v>
      </c>
      <c r="C30" s="125"/>
      <c r="D30" s="125"/>
      <c r="E30" s="125"/>
      <c r="F30" s="125"/>
      <c r="G30" s="125"/>
      <c r="H30" s="125"/>
      <c r="I30" s="125"/>
      <c r="J30" s="125"/>
    </row>
    <row r="31" spans="2:10" ht="12.75" customHeight="1">
      <c r="B31" s="131"/>
      <c r="C31" s="131"/>
      <c r="D31" s="131"/>
      <c r="E31" s="131"/>
      <c r="F31" s="131"/>
      <c r="G31" s="131"/>
      <c r="H31" s="131"/>
      <c r="I31" s="131"/>
      <c r="J31" s="131"/>
    </row>
    <row r="32" spans="2:10" ht="12.75" customHeight="1">
      <c r="B32" s="131"/>
      <c r="C32" s="131"/>
      <c r="D32" s="131"/>
      <c r="E32" s="131"/>
      <c r="F32" s="131"/>
      <c r="G32" s="131"/>
      <c r="H32" s="131"/>
      <c r="I32" s="131"/>
      <c r="J32" s="131"/>
    </row>
    <row r="33" ht="12.75" customHeight="1"/>
    <row r="34" spans="2:10" ht="12.75" customHeight="1">
      <c r="B34" s="126" t="s">
        <v>159</v>
      </c>
      <c r="C34" s="126"/>
      <c r="D34" s="126"/>
      <c r="E34" s="126"/>
      <c r="F34" s="126"/>
      <c r="G34" s="126"/>
      <c r="H34" s="126"/>
      <c r="I34" s="126"/>
      <c r="J34" s="126"/>
    </row>
    <row r="35" spans="2:10" ht="12.75" customHeight="1">
      <c r="B35" s="40"/>
      <c r="C35" s="40"/>
      <c r="D35" s="40"/>
      <c r="E35" s="40"/>
      <c r="F35" s="40"/>
      <c r="G35" s="40"/>
      <c r="H35" s="40"/>
      <c r="I35" s="40"/>
      <c r="J35" s="40"/>
    </row>
    <row r="36" spans="1:10" ht="12.75" customHeight="1">
      <c r="A36" s="106" t="s">
        <v>78</v>
      </c>
      <c r="B36" s="108" t="s">
        <v>103</v>
      </c>
      <c r="C36" s="25"/>
      <c r="D36" s="25"/>
      <c r="E36" s="25"/>
      <c r="F36" s="25"/>
      <c r="G36" s="25"/>
      <c r="H36" s="25"/>
      <c r="I36" s="25"/>
      <c r="J36" s="25"/>
    </row>
    <row r="37" spans="1:10" ht="12.75" customHeight="1">
      <c r="A37" s="10" t="s">
        <v>164</v>
      </c>
      <c r="B37" s="125" t="s">
        <v>163</v>
      </c>
      <c r="C37" s="125"/>
      <c r="D37" s="125"/>
      <c r="E37" s="125"/>
      <c r="F37" s="125"/>
      <c r="G37" s="125"/>
      <c r="H37" s="125"/>
      <c r="I37" s="125"/>
      <c r="J37" s="125"/>
    </row>
    <row r="38" spans="1:10" ht="12.75" customHeight="1">
      <c r="A38" s="24"/>
      <c r="B38" s="125"/>
      <c r="C38" s="125"/>
      <c r="D38" s="125"/>
      <c r="E38" s="125"/>
      <c r="F38" s="125"/>
      <c r="G38" s="125"/>
      <c r="H38" s="125"/>
      <c r="I38" s="125"/>
      <c r="J38" s="125"/>
    </row>
    <row r="39" spans="1:10" ht="6.75" customHeight="1">
      <c r="A39" s="24"/>
      <c r="B39" s="131"/>
      <c r="C39" s="131"/>
      <c r="D39" s="131"/>
      <c r="E39" s="131"/>
      <c r="F39" s="131"/>
      <c r="G39" s="131"/>
      <c r="H39" s="131"/>
      <c r="I39" s="131"/>
      <c r="J39" s="131"/>
    </row>
    <row r="40" spans="1:10" ht="12.75" customHeight="1">
      <c r="A40" s="24"/>
      <c r="B40" s="72"/>
      <c r="C40" s="72"/>
      <c r="D40" s="72"/>
      <c r="E40" s="72"/>
      <c r="F40" s="72"/>
      <c r="G40" s="94" t="s">
        <v>116</v>
      </c>
      <c r="H40" s="72"/>
      <c r="I40" s="72"/>
      <c r="J40" s="72"/>
    </row>
    <row r="41" spans="1:10" ht="12.75" customHeight="1" thickBot="1">
      <c r="A41" s="24"/>
      <c r="B41" s="77" t="s">
        <v>160</v>
      </c>
      <c r="C41" s="72"/>
      <c r="D41" s="72"/>
      <c r="E41" s="72"/>
      <c r="F41" s="72"/>
      <c r="G41" s="96">
        <v>13641</v>
      </c>
      <c r="H41" s="72"/>
      <c r="I41" s="72"/>
      <c r="J41" s="72"/>
    </row>
    <row r="42" spans="1:10" ht="12.75" customHeight="1" thickTop="1">
      <c r="A42" s="24"/>
      <c r="B42" s="77"/>
      <c r="C42" s="72"/>
      <c r="D42" s="72"/>
      <c r="E42" s="72"/>
      <c r="F42" s="72"/>
      <c r="G42" s="102"/>
      <c r="H42" s="72"/>
      <c r="I42" s="72"/>
      <c r="J42" s="72"/>
    </row>
    <row r="43" spans="1:10" ht="12.75" customHeight="1" thickBot="1">
      <c r="A43" s="24"/>
      <c r="B43" s="77" t="s">
        <v>161</v>
      </c>
      <c r="C43" s="72"/>
      <c r="D43" s="72"/>
      <c r="E43" s="72"/>
      <c r="F43" s="72"/>
      <c r="G43" s="96">
        <v>1200</v>
      </c>
      <c r="H43" s="72"/>
      <c r="I43" s="72"/>
      <c r="J43" s="72"/>
    </row>
    <row r="44" spans="1:10" ht="12.75" customHeight="1" thickTop="1">
      <c r="A44" s="24"/>
      <c r="B44" s="77"/>
      <c r="C44" s="72"/>
      <c r="D44" s="72"/>
      <c r="E44" s="72"/>
      <c r="F44" s="72"/>
      <c r="G44" s="102"/>
      <c r="H44" s="72"/>
      <c r="I44" s="72"/>
      <c r="J44" s="72"/>
    </row>
    <row r="45" spans="1:10" ht="12.75" customHeight="1" thickBot="1">
      <c r="A45" s="24"/>
      <c r="B45" s="77" t="s">
        <v>162</v>
      </c>
      <c r="C45" s="72"/>
      <c r="D45" s="72"/>
      <c r="E45" s="72"/>
      <c r="F45" s="72"/>
      <c r="G45" s="96">
        <v>-0.8</v>
      </c>
      <c r="H45" s="72"/>
      <c r="I45" s="72"/>
      <c r="J45" s="72"/>
    </row>
    <row r="46" spans="1:10" ht="12.75" customHeight="1" thickTop="1">
      <c r="A46" s="24"/>
      <c r="B46" s="77"/>
      <c r="C46" s="72"/>
      <c r="D46" s="72"/>
      <c r="E46" s="72"/>
      <c r="F46" s="72"/>
      <c r="G46" s="72"/>
      <c r="H46" s="72"/>
      <c r="I46" s="72"/>
      <c r="J46" s="72"/>
    </row>
    <row r="47" spans="1:10" ht="12.75" customHeight="1">
      <c r="A47" s="10" t="s">
        <v>15</v>
      </c>
      <c r="B47" s="125" t="s">
        <v>165</v>
      </c>
      <c r="C47" s="125"/>
      <c r="D47" s="125"/>
      <c r="E47" s="125"/>
      <c r="F47" s="125"/>
      <c r="G47" s="125"/>
      <c r="H47" s="125"/>
      <c r="I47" s="125"/>
      <c r="J47" s="125"/>
    </row>
    <row r="48" spans="2:10" ht="12.75" customHeight="1">
      <c r="B48" s="125"/>
      <c r="C48" s="125"/>
      <c r="D48" s="125"/>
      <c r="E48" s="125"/>
      <c r="F48" s="125"/>
      <c r="G48" s="125"/>
      <c r="H48" s="125"/>
      <c r="I48" s="125"/>
      <c r="J48" s="125"/>
    </row>
    <row r="49" spans="2:10" ht="12.75" customHeight="1">
      <c r="B49" s="72"/>
      <c r="C49" s="72"/>
      <c r="D49" s="72"/>
      <c r="E49" s="72"/>
      <c r="F49" s="72"/>
      <c r="G49" s="94" t="s">
        <v>116</v>
      </c>
      <c r="H49" s="72"/>
      <c r="I49" s="72"/>
      <c r="J49" s="72"/>
    </row>
    <row r="50" spans="2:10" ht="12.75" customHeight="1" thickBot="1">
      <c r="B50" s="77" t="s">
        <v>166</v>
      </c>
      <c r="C50" s="72"/>
      <c r="D50" s="72"/>
      <c r="E50" s="72"/>
      <c r="F50" s="72"/>
      <c r="G50" s="96">
        <v>12441</v>
      </c>
      <c r="H50" s="72"/>
      <c r="I50" s="72"/>
      <c r="J50" s="72"/>
    </row>
    <row r="51" spans="2:10" ht="12.75" customHeight="1" thickTop="1">
      <c r="B51" s="77"/>
      <c r="C51" s="72"/>
      <c r="D51" s="72"/>
      <c r="E51" s="72"/>
      <c r="F51" s="72"/>
      <c r="G51" s="95"/>
      <c r="H51" s="72"/>
      <c r="I51" s="72"/>
      <c r="J51" s="72"/>
    </row>
    <row r="52" spans="2:10" ht="12.75" customHeight="1" thickBot="1">
      <c r="B52" s="77" t="s">
        <v>167</v>
      </c>
      <c r="C52" s="72"/>
      <c r="D52" s="72"/>
      <c r="E52" s="72"/>
      <c r="F52" s="72"/>
      <c r="G52" s="96">
        <v>12441</v>
      </c>
      <c r="H52" s="72"/>
      <c r="I52" s="72"/>
      <c r="J52" s="72"/>
    </row>
    <row r="53" spans="2:10" ht="12.75" customHeight="1" thickTop="1">
      <c r="B53" s="77"/>
      <c r="C53" s="72"/>
      <c r="D53" s="72"/>
      <c r="E53" s="72"/>
      <c r="F53" s="72"/>
      <c r="G53" s="95"/>
      <c r="H53" s="72"/>
      <c r="I53" s="72"/>
      <c r="J53" s="72"/>
    </row>
    <row r="54" spans="2:10" ht="12.75" customHeight="1" thickBot="1">
      <c r="B54" s="77" t="s">
        <v>168</v>
      </c>
      <c r="C54" s="72"/>
      <c r="D54" s="72"/>
      <c r="E54" s="72"/>
      <c r="F54" s="72"/>
      <c r="G54" s="96">
        <v>12106.9</v>
      </c>
      <c r="H54" s="72"/>
      <c r="I54" s="72"/>
      <c r="J54" s="72"/>
    </row>
    <row r="55" spans="1:10" ht="12.75" customHeight="1" thickTop="1">
      <c r="A55" s="24"/>
      <c r="B55" s="72"/>
      <c r="C55" s="72"/>
      <c r="D55" s="72"/>
      <c r="E55" s="72"/>
      <c r="F55" s="72"/>
      <c r="G55" s="72"/>
      <c r="H55" s="72"/>
      <c r="I55" s="72"/>
      <c r="J55" s="72"/>
    </row>
    <row r="56" spans="1:10" ht="12.75" customHeight="1">
      <c r="A56" s="105" t="s">
        <v>79</v>
      </c>
      <c r="B56" s="108" t="s">
        <v>104</v>
      </c>
      <c r="C56" s="25"/>
      <c r="D56" s="25"/>
      <c r="E56" s="25"/>
      <c r="F56" s="25"/>
      <c r="G56" s="25"/>
      <c r="H56" s="25"/>
      <c r="I56" s="25"/>
      <c r="J56" s="25"/>
    </row>
    <row r="57" spans="2:10" ht="12.75" customHeight="1">
      <c r="B57" s="125" t="s">
        <v>181</v>
      </c>
      <c r="C57" s="125"/>
      <c r="D57" s="125"/>
      <c r="E57" s="125"/>
      <c r="F57" s="125"/>
      <c r="G57" s="125"/>
      <c r="H57" s="125"/>
      <c r="I57" s="125"/>
      <c r="J57" s="125"/>
    </row>
    <row r="58" spans="1:10" ht="12.75" customHeight="1">
      <c r="A58" s="24"/>
      <c r="B58" s="40"/>
      <c r="C58" s="40"/>
      <c r="D58" s="40"/>
      <c r="E58" s="40"/>
      <c r="F58" s="40"/>
      <c r="G58" s="40"/>
      <c r="H58" s="40"/>
      <c r="I58" s="40"/>
      <c r="J58" s="40"/>
    </row>
    <row r="59" spans="1:10" ht="12.75">
      <c r="A59" s="105" t="s">
        <v>80</v>
      </c>
      <c r="B59" s="108" t="s">
        <v>105</v>
      </c>
      <c r="C59" s="25"/>
      <c r="D59" s="25"/>
      <c r="E59" s="25"/>
      <c r="F59" s="25"/>
      <c r="G59" s="25"/>
      <c r="H59" s="25"/>
      <c r="I59" s="25"/>
      <c r="J59" s="25"/>
    </row>
    <row r="60" spans="2:10" ht="12.75" customHeight="1">
      <c r="B60" s="125" t="s">
        <v>185</v>
      </c>
      <c r="C60" s="125"/>
      <c r="D60" s="125"/>
      <c r="E60" s="125"/>
      <c r="F60" s="125"/>
      <c r="G60" s="125"/>
      <c r="H60" s="125"/>
      <c r="I60" s="125"/>
      <c r="J60" s="125"/>
    </row>
    <row r="61" spans="1:10" ht="12.75">
      <c r="A61" s="24"/>
      <c r="B61" s="125"/>
      <c r="C61" s="125"/>
      <c r="D61" s="125"/>
      <c r="E61" s="125"/>
      <c r="F61" s="125"/>
      <c r="G61" s="125"/>
      <c r="H61" s="125"/>
      <c r="I61" s="125"/>
      <c r="J61" s="125"/>
    </row>
    <row r="62" spans="1:10" ht="25.5" customHeight="1">
      <c r="A62" s="24"/>
      <c r="B62" s="125"/>
      <c r="C62" s="125"/>
      <c r="D62" s="125"/>
      <c r="E62" s="125"/>
      <c r="F62" s="125"/>
      <c r="G62" s="125"/>
      <c r="H62" s="125"/>
      <c r="I62" s="125"/>
      <c r="J62" s="125"/>
    </row>
    <row r="63" spans="1:10" ht="12.75" customHeight="1">
      <c r="A63" s="24"/>
      <c r="B63" s="72"/>
      <c r="C63" s="72"/>
      <c r="D63" s="72"/>
      <c r="E63" s="72"/>
      <c r="F63" s="72"/>
      <c r="G63" s="72"/>
      <c r="H63" s="72"/>
      <c r="I63" s="72"/>
      <c r="J63" s="72"/>
    </row>
    <row r="64" spans="1:10" ht="12.75">
      <c r="A64" s="105" t="s">
        <v>81</v>
      </c>
      <c r="B64" s="128" t="s">
        <v>82</v>
      </c>
      <c r="C64" s="128"/>
      <c r="D64" s="128"/>
      <c r="E64" s="128"/>
      <c r="F64" s="128"/>
      <c r="G64" s="128"/>
      <c r="H64" s="128"/>
      <c r="I64" s="128"/>
      <c r="J64" s="128"/>
    </row>
    <row r="65" spans="1:10" ht="12.75">
      <c r="A65" s="24"/>
      <c r="B65" s="126" t="s">
        <v>169</v>
      </c>
      <c r="C65" s="126"/>
      <c r="D65" s="126"/>
      <c r="E65" s="126"/>
      <c r="F65" s="126"/>
      <c r="G65" s="126"/>
      <c r="H65" s="126"/>
      <c r="I65" s="126"/>
      <c r="J65" s="126"/>
    </row>
    <row r="66" spans="1:10" ht="13.5">
      <c r="A66" s="26"/>
      <c r="B66" s="27"/>
      <c r="C66" s="27"/>
      <c r="D66" s="27"/>
      <c r="E66" s="27"/>
      <c r="F66" s="27"/>
      <c r="G66" s="27"/>
      <c r="H66" s="27"/>
      <c r="I66" s="27"/>
      <c r="J66" s="27"/>
    </row>
    <row r="67" spans="1:10" ht="12.75">
      <c r="A67" s="105" t="s">
        <v>83</v>
      </c>
      <c r="B67" s="124" t="s">
        <v>193</v>
      </c>
      <c r="C67" s="131"/>
      <c r="D67" s="131"/>
      <c r="E67" s="131"/>
      <c r="F67" s="131"/>
      <c r="G67" s="131"/>
      <c r="H67" s="131"/>
      <c r="I67" s="131"/>
      <c r="J67" s="131"/>
    </row>
    <row r="68" spans="1:10" ht="12.75">
      <c r="A68" s="105"/>
      <c r="B68" s="131"/>
      <c r="C68" s="131"/>
      <c r="D68" s="131"/>
      <c r="E68" s="131"/>
      <c r="F68" s="131"/>
      <c r="G68" s="131"/>
      <c r="H68" s="131"/>
      <c r="I68" s="131"/>
      <c r="J68" s="131"/>
    </row>
    <row r="69" spans="2:10" ht="12.75" customHeight="1">
      <c r="B69" s="125" t="s">
        <v>171</v>
      </c>
      <c r="C69" s="125"/>
      <c r="D69" s="125"/>
      <c r="E69" s="125"/>
      <c r="F69" s="125"/>
      <c r="G69" s="125"/>
      <c r="H69" s="125"/>
      <c r="I69" s="125"/>
      <c r="J69" s="125"/>
    </row>
    <row r="70" spans="1:10" ht="12.75">
      <c r="A70" s="24"/>
      <c r="B70" s="125"/>
      <c r="C70" s="125"/>
      <c r="D70" s="125"/>
      <c r="E70" s="125"/>
      <c r="F70" s="125"/>
      <c r="G70" s="125"/>
      <c r="H70" s="125"/>
      <c r="I70" s="125"/>
      <c r="J70" s="125"/>
    </row>
    <row r="71" spans="1:10" ht="12.75">
      <c r="A71" s="24"/>
      <c r="B71" s="125"/>
      <c r="C71" s="125"/>
      <c r="D71" s="125"/>
      <c r="E71" s="125"/>
      <c r="F71" s="125"/>
      <c r="G71" s="125"/>
      <c r="H71" s="125"/>
      <c r="I71" s="125"/>
      <c r="J71" s="125"/>
    </row>
    <row r="72" spans="1:10" ht="12.75">
      <c r="A72" s="106" t="s">
        <v>84</v>
      </c>
      <c r="B72" s="108" t="s">
        <v>106</v>
      </c>
      <c r="C72" s="25"/>
      <c r="D72" s="25"/>
      <c r="E72" s="25"/>
      <c r="F72" s="25"/>
      <c r="G72" s="25"/>
      <c r="H72" s="25"/>
      <c r="I72" s="25"/>
      <c r="J72" s="25"/>
    </row>
    <row r="73" spans="2:10" ht="12.75" customHeight="1">
      <c r="B73" s="125" t="s">
        <v>170</v>
      </c>
      <c r="C73" s="125"/>
      <c r="D73" s="125"/>
      <c r="E73" s="125"/>
      <c r="F73" s="125"/>
      <c r="G73" s="125"/>
      <c r="H73" s="125"/>
      <c r="I73" s="125"/>
      <c r="J73" s="125"/>
    </row>
    <row r="74" spans="1:10" ht="12.75">
      <c r="A74" s="24"/>
      <c r="B74" s="125"/>
      <c r="C74" s="125"/>
      <c r="D74" s="125"/>
      <c r="E74" s="125"/>
      <c r="F74" s="125"/>
      <c r="G74" s="125"/>
      <c r="H74" s="125"/>
      <c r="I74" s="125"/>
      <c r="J74" s="125"/>
    </row>
    <row r="75" spans="1:10" ht="12.75">
      <c r="A75" s="106" t="s">
        <v>85</v>
      </c>
      <c r="B75" s="128" t="s">
        <v>117</v>
      </c>
      <c r="C75" s="128"/>
      <c r="D75" s="128"/>
      <c r="E75" s="128"/>
      <c r="F75" s="128"/>
      <c r="G75" s="128"/>
      <c r="H75" s="128"/>
      <c r="I75" s="128"/>
      <c r="J75" s="128"/>
    </row>
    <row r="76" spans="1:10" ht="12.75">
      <c r="A76" s="24"/>
      <c r="B76" s="125" t="s">
        <v>172</v>
      </c>
      <c r="C76" s="125"/>
      <c r="D76" s="125"/>
      <c r="E76" s="125"/>
      <c r="F76" s="125"/>
      <c r="G76" s="125"/>
      <c r="H76" s="125"/>
      <c r="I76" s="125"/>
      <c r="J76" s="125"/>
    </row>
    <row r="77" spans="1:10" ht="12.75">
      <c r="A77" s="24"/>
      <c r="B77" s="125"/>
      <c r="C77" s="125"/>
      <c r="D77" s="125"/>
      <c r="E77" s="125"/>
      <c r="F77" s="125"/>
      <c r="G77" s="125"/>
      <c r="H77" s="125"/>
      <c r="I77" s="125"/>
      <c r="J77" s="125"/>
    </row>
    <row r="78" spans="1:10" ht="12.75" customHeight="1">
      <c r="A78" s="24"/>
      <c r="B78" s="125"/>
      <c r="C78" s="125"/>
      <c r="D78" s="125"/>
      <c r="E78" s="125"/>
      <c r="F78" s="125"/>
      <c r="G78" s="125"/>
      <c r="H78" s="125"/>
      <c r="I78" s="125"/>
      <c r="J78" s="125"/>
    </row>
    <row r="79" spans="1:10" ht="12.75" customHeight="1">
      <c r="A79" s="24"/>
      <c r="B79" s="25"/>
      <c r="C79" s="25"/>
      <c r="D79" s="25"/>
      <c r="E79" s="25"/>
      <c r="F79" s="66" t="s">
        <v>116</v>
      </c>
      <c r="G79" s="25"/>
      <c r="H79" s="25"/>
      <c r="I79" s="25"/>
      <c r="J79" s="25"/>
    </row>
    <row r="80" spans="1:10" ht="12.75" customHeight="1">
      <c r="A80" s="24"/>
      <c r="B80" s="133" t="s">
        <v>141</v>
      </c>
      <c r="C80" s="133"/>
      <c r="D80" s="134"/>
      <c r="E80" s="134"/>
      <c r="F80" s="35"/>
      <c r="G80" s="25"/>
      <c r="H80" s="25"/>
      <c r="I80" s="25"/>
      <c r="J80" s="25"/>
    </row>
    <row r="81" spans="1:10" ht="14.25" customHeight="1" thickBot="1">
      <c r="A81" s="24"/>
      <c r="B81" s="126" t="s">
        <v>143</v>
      </c>
      <c r="C81" s="126"/>
      <c r="D81" s="127"/>
      <c r="E81" s="127"/>
      <c r="F81" s="97">
        <f>337+3540</f>
        <v>3877</v>
      </c>
      <c r="G81" s="135"/>
      <c r="H81" s="126"/>
      <c r="I81" s="126"/>
      <c r="J81" s="25"/>
    </row>
    <row r="82" spans="1:10" ht="7.5" customHeight="1" thickTop="1">
      <c r="A82" s="24"/>
      <c r="B82" s="25"/>
      <c r="C82" s="25"/>
      <c r="D82" s="31"/>
      <c r="E82" s="31"/>
      <c r="F82" s="35"/>
      <c r="G82" s="25"/>
      <c r="H82" s="25"/>
      <c r="I82" s="25"/>
      <c r="J82" s="25"/>
    </row>
    <row r="83" spans="1:10" ht="12.75" customHeight="1">
      <c r="A83" s="24"/>
      <c r="B83" s="133" t="s">
        <v>142</v>
      </c>
      <c r="C83" s="133"/>
      <c r="D83" s="134"/>
      <c r="E83" s="134"/>
      <c r="F83" s="35"/>
      <c r="G83" s="25"/>
      <c r="H83" s="25"/>
      <c r="I83" s="25"/>
      <c r="J83" s="25"/>
    </row>
    <row r="84" spans="1:10" ht="12.75" customHeight="1" thickBot="1">
      <c r="A84" s="24"/>
      <c r="B84" s="126" t="s">
        <v>140</v>
      </c>
      <c r="C84" s="126"/>
      <c r="D84" s="127"/>
      <c r="E84" s="127"/>
      <c r="F84" s="97">
        <v>2213</v>
      </c>
      <c r="G84" s="135"/>
      <c r="H84" s="126"/>
      <c r="I84" s="126"/>
      <c r="J84" s="34"/>
    </row>
    <row r="85" spans="1:10" ht="12.75" customHeight="1" thickTop="1">
      <c r="A85" s="24"/>
      <c r="B85" s="25"/>
      <c r="C85" s="25"/>
      <c r="D85" s="31"/>
      <c r="E85" s="31"/>
      <c r="F85" s="74"/>
      <c r="G85" s="71"/>
      <c r="H85" s="25"/>
      <c r="I85" s="25"/>
      <c r="J85" s="34"/>
    </row>
    <row r="86" spans="1:10" ht="12.75">
      <c r="A86" s="106" t="s">
        <v>86</v>
      </c>
      <c r="B86" s="128" t="s">
        <v>98</v>
      </c>
      <c r="C86" s="128"/>
      <c r="D86" s="128"/>
      <c r="E86" s="128"/>
      <c r="F86" s="128"/>
      <c r="G86" s="128"/>
      <c r="H86" s="128"/>
      <c r="I86" s="128"/>
      <c r="J86" s="128"/>
    </row>
    <row r="87" spans="2:10" ht="12.75">
      <c r="B87" s="125" t="s">
        <v>173</v>
      </c>
      <c r="C87" s="125"/>
      <c r="D87" s="125"/>
      <c r="E87" s="125"/>
      <c r="F87" s="125"/>
      <c r="G87" s="125"/>
      <c r="H87" s="125"/>
      <c r="I87" s="125"/>
      <c r="J87" s="125"/>
    </row>
    <row r="88" spans="1:10" ht="12.75">
      <c r="A88" s="24"/>
      <c r="B88" s="125"/>
      <c r="C88" s="125"/>
      <c r="D88" s="125"/>
      <c r="E88" s="125"/>
      <c r="F88" s="125"/>
      <c r="G88" s="125"/>
      <c r="H88" s="125"/>
      <c r="I88" s="125"/>
      <c r="J88" s="125"/>
    </row>
    <row r="89" spans="1:10" ht="12.75">
      <c r="A89" s="24"/>
      <c r="B89" s="25"/>
      <c r="C89" s="25"/>
      <c r="D89" s="25"/>
      <c r="E89" s="25"/>
      <c r="F89" s="25"/>
      <c r="G89" s="25"/>
      <c r="H89" s="25"/>
      <c r="I89" s="25"/>
      <c r="J89" s="25"/>
    </row>
    <row r="90" spans="1:2" ht="12.75">
      <c r="A90" s="106" t="s">
        <v>87</v>
      </c>
      <c r="B90" s="7" t="s">
        <v>99</v>
      </c>
    </row>
    <row r="91" spans="2:10" ht="12.75">
      <c r="B91" s="125" t="s">
        <v>174</v>
      </c>
      <c r="C91" s="125"/>
      <c r="D91" s="125"/>
      <c r="E91" s="125"/>
      <c r="F91" s="125"/>
      <c r="G91" s="125"/>
      <c r="H91" s="125"/>
      <c r="I91" s="125"/>
      <c r="J91" s="125"/>
    </row>
    <row r="92" spans="1:10" ht="12.75">
      <c r="A92" s="24"/>
      <c r="B92" s="125"/>
      <c r="C92" s="125"/>
      <c r="D92" s="125"/>
      <c r="E92" s="125"/>
      <c r="F92" s="125"/>
      <c r="G92" s="125"/>
      <c r="H92" s="125"/>
      <c r="I92" s="125"/>
      <c r="J92" s="125"/>
    </row>
    <row r="93" spans="1:10" ht="12.75">
      <c r="A93" s="24"/>
      <c r="B93" s="25"/>
      <c r="C93" s="25"/>
      <c r="D93" s="25"/>
      <c r="E93" s="25"/>
      <c r="F93" s="25"/>
      <c r="G93" s="25"/>
      <c r="H93" s="25"/>
      <c r="I93" s="25"/>
      <c r="J93" s="25"/>
    </row>
    <row r="94" spans="1:2" ht="12.75">
      <c r="A94" s="105" t="s">
        <v>93</v>
      </c>
      <c r="B94" s="7" t="s">
        <v>70</v>
      </c>
    </row>
    <row r="95" spans="1:10" ht="26.25" customHeight="1">
      <c r="A95" s="24"/>
      <c r="B95" s="88" t="s">
        <v>146</v>
      </c>
      <c r="C95" s="84"/>
      <c r="D95" s="84"/>
      <c r="E95" s="84"/>
      <c r="F95" s="75"/>
      <c r="G95" s="75"/>
      <c r="H95" s="75" t="s">
        <v>11</v>
      </c>
      <c r="I95" s="75" t="s">
        <v>182</v>
      </c>
      <c r="J95" s="75" t="s">
        <v>144</v>
      </c>
    </row>
    <row r="96" spans="1:10" ht="12.75">
      <c r="A96" s="24"/>
      <c r="B96" s="98" t="s">
        <v>175</v>
      </c>
      <c r="C96" s="84"/>
      <c r="D96" s="84"/>
      <c r="E96" s="84"/>
      <c r="F96" s="75"/>
      <c r="G96" s="75"/>
      <c r="H96" s="75" t="s">
        <v>116</v>
      </c>
      <c r="I96" s="75" t="s">
        <v>116</v>
      </c>
      <c r="J96" s="75" t="s">
        <v>116</v>
      </c>
    </row>
    <row r="97" spans="1:10" ht="12.75" customHeight="1">
      <c r="A97" s="24"/>
      <c r="B97" s="85" t="s">
        <v>149</v>
      </c>
      <c r="C97" s="86"/>
      <c r="D97" s="86"/>
      <c r="E97" s="86"/>
      <c r="F97" s="75"/>
      <c r="G97" s="75"/>
      <c r="H97" s="80">
        <f>+H99-H98</f>
        <v>74032</v>
      </c>
      <c r="I97" s="80">
        <v>12006</v>
      </c>
      <c r="J97" s="80">
        <f>+J99-J98</f>
        <v>494641</v>
      </c>
    </row>
    <row r="98" spans="1:10" ht="12.75">
      <c r="A98" s="24"/>
      <c r="B98" s="85" t="s">
        <v>145</v>
      </c>
      <c r="C98" s="84"/>
      <c r="D98" s="84"/>
      <c r="E98" s="84"/>
      <c r="F98" s="75"/>
      <c r="G98" s="75"/>
      <c r="H98" s="81">
        <v>537</v>
      </c>
      <c r="I98" s="81">
        <v>121</v>
      </c>
      <c r="J98" s="81">
        <f>25536+146</f>
        <v>25682</v>
      </c>
    </row>
    <row r="99" spans="1:10" ht="12.75">
      <c r="A99" s="24"/>
      <c r="B99" s="84"/>
      <c r="C99" s="84"/>
      <c r="D99" s="84"/>
      <c r="E99" s="84"/>
      <c r="F99" s="79"/>
      <c r="G99" s="79"/>
      <c r="H99" s="82">
        <f>+H101-H100</f>
        <v>74569</v>
      </c>
      <c r="I99" s="82">
        <f>SUM(I97:I98)</f>
        <v>12127</v>
      </c>
      <c r="J99" s="82">
        <f>+J101+J100</f>
        <v>520323</v>
      </c>
    </row>
    <row r="100" spans="1:10" ht="12.75">
      <c r="A100" s="24"/>
      <c r="B100" s="85" t="s">
        <v>151</v>
      </c>
      <c r="C100" s="84"/>
      <c r="D100" s="84"/>
      <c r="E100" s="84"/>
      <c r="F100" s="79"/>
      <c r="G100" s="79"/>
      <c r="H100" s="82">
        <v>-747</v>
      </c>
      <c r="I100" s="82">
        <v>0</v>
      </c>
      <c r="J100" s="82">
        <v>0</v>
      </c>
    </row>
    <row r="101" spans="1:10" ht="13.5" thickBot="1">
      <c r="A101" s="24"/>
      <c r="B101" s="85"/>
      <c r="C101" s="84"/>
      <c r="D101" s="84"/>
      <c r="E101" s="84"/>
      <c r="F101" s="79"/>
      <c r="G101" s="79"/>
      <c r="H101" s="83">
        <v>73822</v>
      </c>
      <c r="I101" s="83">
        <f>SUM(I99)</f>
        <v>12127</v>
      </c>
      <c r="J101" s="83">
        <v>520323</v>
      </c>
    </row>
    <row r="102" spans="1:10" ht="13.5" thickTop="1">
      <c r="A102" s="24"/>
      <c r="B102" s="85"/>
      <c r="C102" s="84"/>
      <c r="D102" s="84"/>
      <c r="E102" s="84"/>
      <c r="F102" s="79"/>
      <c r="G102" s="79"/>
      <c r="H102" s="79"/>
      <c r="I102" s="79"/>
      <c r="J102" s="79"/>
    </row>
    <row r="103" spans="1:10" ht="24.75" customHeight="1">
      <c r="A103" s="24"/>
      <c r="B103" s="87" t="s">
        <v>147</v>
      </c>
      <c r="C103" s="88"/>
      <c r="D103" s="88"/>
      <c r="E103" s="84"/>
      <c r="F103" s="75"/>
      <c r="G103" s="75"/>
      <c r="H103" s="75" t="s">
        <v>11</v>
      </c>
      <c r="I103" s="75" t="s">
        <v>182</v>
      </c>
      <c r="J103" s="75" t="s">
        <v>144</v>
      </c>
    </row>
    <row r="104" spans="1:10" ht="12.75">
      <c r="A104" s="24"/>
      <c r="B104" s="98" t="s">
        <v>175</v>
      </c>
      <c r="C104" s="84"/>
      <c r="D104" s="84"/>
      <c r="E104" s="84"/>
      <c r="F104" s="75"/>
      <c r="G104" s="75"/>
      <c r="H104" s="75" t="s">
        <v>116</v>
      </c>
      <c r="I104" s="75" t="s">
        <v>116</v>
      </c>
      <c r="J104" s="75" t="s">
        <v>116</v>
      </c>
    </row>
    <row r="105" spans="1:10" ht="12.75">
      <c r="A105" s="24"/>
      <c r="B105" s="85" t="s">
        <v>148</v>
      </c>
      <c r="C105" s="84"/>
      <c r="D105" s="84"/>
      <c r="E105" s="84"/>
      <c r="F105" s="79"/>
      <c r="G105" s="79"/>
      <c r="H105" s="80">
        <f>+H107-H106</f>
        <v>63043</v>
      </c>
      <c r="I105" s="80">
        <v>9721</v>
      </c>
      <c r="J105" s="80">
        <v>463968</v>
      </c>
    </row>
    <row r="106" spans="1:10" ht="12.75">
      <c r="A106" s="24"/>
      <c r="B106" s="85" t="s">
        <v>150</v>
      </c>
      <c r="C106" s="84"/>
      <c r="D106" s="84"/>
      <c r="E106" s="84"/>
      <c r="F106" s="79"/>
      <c r="G106" s="79"/>
      <c r="H106" s="81">
        <v>11526</v>
      </c>
      <c r="I106" s="81">
        <v>2406</v>
      </c>
      <c r="J106" s="81">
        <v>56355</v>
      </c>
    </row>
    <row r="107" spans="1:10" ht="12.75">
      <c r="A107" s="24"/>
      <c r="B107" s="84"/>
      <c r="C107" s="84"/>
      <c r="D107" s="84"/>
      <c r="E107" s="84"/>
      <c r="F107" s="79"/>
      <c r="G107" s="79"/>
      <c r="H107" s="82">
        <f>+H109-H108</f>
        <v>74569</v>
      </c>
      <c r="I107" s="82">
        <f>SUM(I105:I106)</f>
        <v>12127</v>
      </c>
      <c r="J107" s="82">
        <f>SUM(J105:J106)</f>
        <v>520323</v>
      </c>
    </row>
    <row r="108" spans="1:10" ht="12.75">
      <c r="A108" s="24"/>
      <c r="B108" s="85" t="s">
        <v>151</v>
      </c>
      <c r="C108" s="84"/>
      <c r="D108" s="84"/>
      <c r="E108" s="84"/>
      <c r="F108" s="79"/>
      <c r="G108" s="79"/>
      <c r="H108" s="82">
        <v>-747</v>
      </c>
      <c r="I108" s="82">
        <v>0</v>
      </c>
      <c r="J108" s="82">
        <v>0</v>
      </c>
    </row>
    <row r="109" spans="1:10" ht="13.5" thickBot="1">
      <c r="A109" s="24"/>
      <c r="B109" s="89"/>
      <c r="C109" s="84"/>
      <c r="D109" s="84"/>
      <c r="E109" s="84"/>
      <c r="F109" s="79"/>
      <c r="G109" s="79"/>
      <c r="H109" s="83">
        <v>73822</v>
      </c>
      <c r="I109" s="83">
        <f>SUM(I107)</f>
        <v>12127</v>
      </c>
      <c r="J109" s="83">
        <f>SUM(J107)</f>
        <v>520323</v>
      </c>
    </row>
    <row r="110" spans="1:10" ht="13.5" thickTop="1">
      <c r="A110" s="24"/>
      <c r="B110" s="77"/>
      <c r="C110" s="72"/>
      <c r="D110" s="72"/>
      <c r="E110" s="72"/>
      <c r="F110" s="79"/>
      <c r="G110" s="79"/>
      <c r="H110" s="79"/>
      <c r="I110" s="79"/>
      <c r="J110" s="79"/>
    </row>
    <row r="111" spans="1:10" ht="12.75" customHeight="1">
      <c r="A111" s="105" t="s">
        <v>92</v>
      </c>
      <c r="B111" s="124" t="s">
        <v>95</v>
      </c>
      <c r="C111" s="124"/>
      <c r="D111" s="124"/>
      <c r="E111" s="124"/>
      <c r="F111" s="124"/>
      <c r="G111" s="124"/>
      <c r="H111" s="124"/>
      <c r="I111" s="124"/>
      <c r="J111" s="124"/>
    </row>
    <row r="112" spans="1:10" ht="12.75">
      <c r="A112" s="105"/>
      <c r="B112" s="124"/>
      <c r="C112" s="124"/>
      <c r="D112" s="124"/>
      <c r="E112" s="124"/>
      <c r="F112" s="124"/>
      <c r="G112" s="124"/>
      <c r="H112" s="124"/>
      <c r="I112" s="124"/>
      <c r="J112" s="124"/>
    </row>
    <row r="113" spans="2:10" ht="12.75">
      <c r="B113" s="125" t="s">
        <v>191</v>
      </c>
      <c r="C113" s="125"/>
      <c r="D113" s="125"/>
      <c r="E113" s="125"/>
      <c r="F113" s="125"/>
      <c r="G113" s="125"/>
      <c r="H113" s="125"/>
      <c r="I113" s="125"/>
      <c r="J113" s="125"/>
    </row>
    <row r="114" spans="2:10" ht="12.75">
      <c r="B114" s="131"/>
      <c r="C114" s="131"/>
      <c r="D114" s="131"/>
      <c r="E114" s="131"/>
      <c r="F114" s="131"/>
      <c r="G114" s="131"/>
      <c r="H114" s="131"/>
      <c r="I114" s="131"/>
      <c r="J114" s="131"/>
    </row>
    <row r="115" spans="2:10" ht="12.75">
      <c r="B115" s="123" t="s">
        <v>189</v>
      </c>
      <c r="C115" s="123"/>
      <c r="D115" s="123"/>
      <c r="E115" s="123"/>
      <c r="F115" s="123"/>
      <c r="G115" s="123"/>
      <c r="H115" s="123"/>
      <c r="I115" s="123"/>
      <c r="J115" s="123"/>
    </row>
    <row r="116" spans="2:10" ht="12.75">
      <c r="B116" s="132"/>
      <c r="C116" s="132"/>
      <c r="D116" s="132"/>
      <c r="E116" s="132"/>
      <c r="F116" s="132"/>
      <c r="G116" s="132"/>
      <c r="H116" s="132"/>
      <c r="I116" s="132"/>
      <c r="J116" s="132"/>
    </row>
    <row r="117" spans="2:10" ht="12.75">
      <c r="B117" s="123" t="s">
        <v>190</v>
      </c>
      <c r="C117" s="123"/>
      <c r="D117" s="123"/>
      <c r="E117" s="123"/>
      <c r="F117" s="123"/>
      <c r="G117" s="123"/>
      <c r="H117" s="123"/>
      <c r="I117" s="123"/>
      <c r="J117" s="123"/>
    </row>
    <row r="118" spans="2:10" ht="12.75">
      <c r="B118" s="104"/>
      <c r="C118" s="104"/>
      <c r="D118" s="104"/>
      <c r="E118" s="104"/>
      <c r="F118" s="104"/>
      <c r="G118" s="104"/>
      <c r="H118" s="104"/>
      <c r="I118" s="104"/>
      <c r="J118" s="104"/>
    </row>
    <row r="119" spans="1:2" ht="12.75">
      <c r="A119" s="106" t="s">
        <v>96</v>
      </c>
      <c r="B119" s="7" t="s">
        <v>97</v>
      </c>
    </row>
    <row r="120" spans="1:10" ht="12.75" customHeight="1">
      <c r="A120" s="24"/>
      <c r="B120" s="125" t="s">
        <v>192</v>
      </c>
      <c r="C120" s="125"/>
      <c r="D120" s="125"/>
      <c r="E120" s="125"/>
      <c r="F120" s="125"/>
      <c r="G120" s="125"/>
      <c r="H120" s="125"/>
      <c r="I120" s="125"/>
      <c r="J120" s="125"/>
    </row>
    <row r="121" spans="1:10" ht="12.75">
      <c r="A121" s="24"/>
      <c r="B121" s="125"/>
      <c r="C121" s="125"/>
      <c r="D121" s="125"/>
      <c r="E121" s="125"/>
      <c r="F121" s="125"/>
      <c r="G121" s="125"/>
      <c r="H121" s="125"/>
      <c r="I121" s="125"/>
      <c r="J121" s="125"/>
    </row>
    <row r="122" spans="1:10" ht="12.75">
      <c r="A122" s="24"/>
      <c r="B122" s="131"/>
      <c r="C122" s="131"/>
      <c r="D122" s="131"/>
      <c r="E122" s="131"/>
      <c r="F122" s="131"/>
      <c r="G122" s="131"/>
      <c r="H122" s="131"/>
      <c r="I122" s="131"/>
      <c r="J122" s="131"/>
    </row>
    <row r="123" spans="1:10" ht="12.75">
      <c r="A123" s="24"/>
      <c r="B123" s="131"/>
      <c r="C123" s="131"/>
      <c r="D123" s="131"/>
      <c r="E123" s="131"/>
      <c r="F123" s="131"/>
      <c r="G123" s="131"/>
      <c r="H123" s="131"/>
      <c r="I123" s="131"/>
      <c r="J123" s="131"/>
    </row>
    <row r="124" spans="1:10" ht="12.75">
      <c r="A124" s="24"/>
      <c r="B124" s="72"/>
      <c r="C124" s="72"/>
      <c r="D124" s="72"/>
      <c r="E124" s="72"/>
      <c r="F124" s="72"/>
      <c r="G124" s="72"/>
      <c r="H124" s="72"/>
      <c r="I124" s="72"/>
      <c r="J124" s="72"/>
    </row>
    <row r="125" spans="1:2" ht="12.75">
      <c r="A125" s="105" t="s">
        <v>90</v>
      </c>
      <c r="B125" s="7" t="s">
        <v>91</v>
      </c>
    </row>
    <row r="126" spans="1:10" ht="12.75">
      <c r="A126" s="24"/>
      <c r="B126" s="125" t="s">
        <v>194</v>
      </c>
      <c r="C126" s="125"/>
      <c r="D126" s="125"/>
      <c r="E126" s="125"/>
      <c r="F126" s="125"/>
      <c r="G126" s="125"/>
      <c r="H126" s="125"/>
      <c r="I126" s="125"/>
      <c r="J126" s="125"/>
    </row>
    <row r="127" spans="1:10" ht="12.75">
      <c r="A127" s="24"/>
      <c r="B127" s="125"/>
      <c r="C127" s="125"/>
      <c r="D127" s="125"/>
      <c r="E127" s="125"/>
      <c r="F127" s="125"/>
      <c r="G127" s="125"/>
      <c r="H127" s="125"/>
      <c r="I127" s="125"/>
      <c r="J127" s="125"/>
    </row>
    <row r="128" ht="12.75">
      <c r="A128" s="24"/>
    </row>
    <row r="129" spans="1:10" ht="12.75">
      <c r="A129" s="105" t="s">
        <v>94</v>
      </c>
      <c r="B129" s="124" t="s">
        <v>176</v>
      </c>
      <c r="C129" s="124"/>
      <c r="D129" s="124"/>
      <c r="E129" s="124"/>
      <c r="F129" s="124"/>
      <c r="G129" s="124"/>
      <c r="H129" s="124"/>
      <c r="I129" s="124"/>
      <c r="J129" s="124"/>
    </row>
    <row r="130" spans="2:10" ht="12.75">
      <c r="B130" s="10" t="s">
        <v>177</v>
      </c>
      <c r="D130" s="36"/>
      <c r="F130" s="9"/>
      <c r="G130" s="36"/>
      <c r="H130" s="36"/>
      <c r="I130" s="129"/>
      <c r="J130" s="130"/>
    </row>
    <row r="131" spans="4:10" ht="12.75">
      <c r="D131" s="36"/>
      <c r="F131" s="9"/>
      <c r="G131" s="36"/>
      <c r="H131" s="36"/>
      <c r="I131" s="36"/>
      <c r="J131" s="73"/>
    </row>
    <row r="132" spans="1:2" ht="12.75">
      <c r="A132" s="105" t="s">
        <v>88</v>
      </c>
      <c r="B132" s="7" t="s">
        <v>89</v>
      </c>
    </row>
    <row r="133" spans="2:10" ht="12.75">
      <c r="B133" s="123" t="s">
        <v>178</v>
      </c>
      <c r="C133" s="123"/>
      <c r="D133" s="123"/>
      <c r="E133" s="123"/>
      <c r="F133" s="123"/>
      <c r="G133" s="123"/>
      <c r="H133" s="123"/>
      <c r="I133" s="123"/>
      <c r="J133" s="123"/>
    </row>
    <row r="134" spans="2:10" ht="12.75">
      <c r="B134" s="38"/>
      <c r="C134" s="38"/>
      <c r="D134" s="38"/>
      <c r="E134" s="38"/>
      <c r="F134" s="38"/>
      <c r="G134" s="38"/>
      <c r="H134" s="38"/>
      <c r="I134" s="38"/>
      <c r="J134" s="38"/>
    </row>
    <row r="135" ht="12.75">
      <c r="J135" s="37" t="s">
        <v>118</v>
      </c>
    </row>
    <row r="136" spans="1:10" ht="12.75">
      <c r="A136" s="10" t="s">
        <v>121</v>
      </c>
      <c r="J136" s="36" t="s">
        <v>119</v>
      </c>
    </row>
    <row r="137" spans="1:10" ht="12.75">
      <c r="A137" s="24" t="s">
        <v>179</v>
      </c>
      <c r="J137" s="37" t="s">
        <v>120</v>
      </c>
    </row>
  </sheetData>
  <mergeCells count="40">
    <mergeCell ref="B14:J15"/>
    <mergeCell ref="B4:J5"/>
    <mergeCell ref="B21:J21"/>
    <mergeCell ref="B64:J64"/>
    <mergeCell ref="B27:J27"/>
    <mergeCell ref="B28:J28"/>
    <mergeCell ref="B30:J32"/>
    <mergeCell ref="B7:J9"/>
    <mergeCell ref="B11:J12"/>
    <mergeCell ref="B113:J114"/>
    <mergeCell ref="B67:J68"/>
    <mergeCell ref="B18:J18"/>
    <mergeCell ref="B75:J75"/>
    <mergeCell ref="B84:E84"/>
    <mergeCell ref="G84:I84"/>
    <mergeCell ref="B83:E83"/>
    <mergeCell ref="B57:J57"/>
    <mergeCell ref="G81:I81"/>
    <mergeCell ref="B24:J25"/>
    <mergeCell ref="B80:E80"/>
    <mergeCell ref="B37:J39"/>
    <mergeCell ref="B34:J34"/>
    <mergeCell ref="B47:J48"/>
    <mergeCell ref="B69:J71"/>
    <mergeCell ref="B65:J65"/>
    <mergeCell ref="I130:J130"/>
    <mergeCell ref="B126:J127"/>
    <mergeCell ref="B120:J123"/>
    <mergeCell ref="B115:J116"/>
    <mergeCell ref="B117:J117"/>
    <mergeCell ref="B133:J133"/>
    <mergeCell ref="B129:J129"/>
    <mergeCell ref="B87:J88"/>
    <mergeCell ref="B60:J62"/>
    <mergeCell ref="B81:E81"/>
    <mergeCell ref="B111:J112"/>
    <mergeCell ref="B86:J86"/>
    <mergeCell ref="B91:J92"/>
    <mergeCell ref="B73:J74"/>
    <mergeCell ref="B76:J78"/>
  </mergeCells>
  <printOptions/>
  <pageMargins left="0.5" right="0.5" top="0.5" bottom="0.5" header="0.5" footer="0.5"/>
  <pageSetup fitToHeight="3" horizontalDpi="300" verticalDpi="300" orientation="portrait" paperSize="9" scale="94" r:id="rId1"/>
  <rowBreaks count="2" manualBreakCount="2">
    <brk id="63" max="255" man="1"/>
    <brk id="1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2000-04-25T10:16:44Z</cp:lastPrinted>
  <dcterms:created xsi:type="dcterms:W3CDTF">1999-07-23T01:48:28Z</dcterms:created>
  <dcterms:modified xsi:type="dcterms:W3CDTF">2000-02-16T02:23:35Z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